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maryalicewilson/Dropbox/RGT new sync/"/>
    </mc:Choice>
  </mc:AlternateContent>
  <xr:revisionPtr revIDLastSave="0" documentId="10_ncr:8140008_{B0FA550E-60C4-3649-B3D1-16B1A9FF01D1}" xr6:coauthVersionLast="34" xr6:coauthVersionMax="34" xr10:uidLastSave="{00000000-0000-0000-0000-000000000000}"/>
  <bookViews>
    <workbookView xWindow="3440" yWindow="1800" windowWidth="25600" windowHeight="15100"/>
  </bookViews>
  <sheets>
    <sheet name="tally" sheetId="1" r:id="rId1"/>
    <sheet name="town maybe conserved" sheetId="2" r:id="rId2"/>
    <sheet name="cemeteries only" sheetId="4" r:id="rId3"/>
    <sheet name="other lev land" sheetId="3" r:id="rId4"/>
  </sheets>
  <definedNames>
    <definedName name="_xlnm.Print_Titles" localSheetId="0">tally!$3:$8</definedName>
  </definedNames>
  <calcPr calcId="162913" fullCalcOnLoad="1" concurrentCalc="0"/>
</workbook>
</file>

<file path=xl/calcChain.xml><?xml version="1.0" encoding="utf-8"?>
<calcChain xmlns="http://schemas.openxmlformats.org/spreadsheetml/2006/main">
  <c r="I12" i="1" l="1"/>
  <c r="K95" i="1"/>
  <c r="L95" i="1"/>
  <c r="E98" i="1"/>
  <c r="G98" i="1"/>
  <c r="F104" i="1"/>
  <c r="F102" i="1"/>
  <c r="L57" i="1"/>
  <c r="K57" i="1"/>
  <c r="L93" i="1"/>
  <c r="K93" i="1"/>
  <c r="L34" i="1"/>
  <c r="E18" i="4"/>
  <c r="L41" i="1"/>
  <c r="K41" i="1"/>
  <c r="K34" i="1"/>
  <c r="E102" i="1"/>
  <c r="D14" i="3"/>
</calcChain>
</file>

<file path=xl/sharedStrings.xml><?xml version="1.0" encoding="utf-8"?>
<sst xmlns="http://schemas.openxmlformats.org/spreadsheetml/2006/main" count="666" uniqueCount="443">
  <si>
    <t>Comm.MA</t>
  </si>
  <si>
    <t>owner</t>
  </si>
  <si>
    <t>dept</t>
  </si>
  <si>
    <t>road</t>
  </si>
  <si>
    <t>lot #</t>
  </si>
  <si>
    <t>notes</t>
  </si>
  <si>
    <t>Cemetery Rd</t>
  </si>
  <si>
    <t>acre cons</t>
  </si>
  <si>
    <t>Chestnut Hill</t>
  </si>
  <si>
    <t>Cushman Rd</t>
  </si>
  <si>
    <t>access to transfer station</t>
  </si>
  <si>
    <t>Depot Rd</t>
  </si>
  <si>
    <t>Ruth McIntire CA</t>
  </si>
  <si>
    <t>Lev Cons</t>
  </si>
  <si>
    <t>115E</t>
  </si>
  <si>
    <t>124A</t>
  </si>
  <si>
    <t>Hemenway Rd</t>
  </si>
  <si>
    <t>5</t>
  </si>
  <si>
    <t>6</t>
  </si>
  <si>
    <t>Jackson Hill Rd</t>
  </si>
  <si>
    <t>18</t>
  </si>
  <si>
    <t>19</t>
  </si>
  <si>
    <t>53</t>
  </si>
  <si>
    <t>Long Hill Rd</t>
  </si>
  <si>
    <t>Long Plain Rd</t>
  </si>
  <si>
    <t>UMass</t>
  </si>
  <si>
    <t>17</t>
  </si>
  <si>
    <t>24</t>
  </si>
  <si>
    <t>Montague Rd</t>
  </si>
  <si>
    <t>by brook</t>
  </si>
  <si>
    <t>86</t>
  </si>
  <si>
    <t>107</t>
  </si>
  <si>
    <t>122</t>
  </si>
  <si>
    <t>North Leverett Rd</t>
  </si>
  <si>
    <t>2</t>
  </si>
  <si>
    <t>12</t>
  </si>
  <si>
    <t>Fire Station</t>
  </si>
  <si>
    <t>Putney Rd</t>
  </si>
  <si>
    <t>34</t>
  </si>
  <si>
    <t>Rat Hollow Rd</t>
  </si>
  <si>
    <t>112</t>
  </si>
  <si>
    <t>Rattlesnake Gutter Rd</t>
  </si>
  <si>
    <t>70</t>
  </si>
  <si>
    <t>both sides of Gutter</t>
  </si>
  <si>
    <t>16</t>
  </si>
  <si>
    <t>73</t>
  </si>
  <si>
    <t>Richardson Rd</t>
  </si>
  <si>
    <t>2A</t>
  </si>
  <si>
    <t>Ryans Hill Rd</t>
  </si>
  <si>
    <t>58E</t>
  </si>
  <si>
    <t>Whitney Rd CA</t>
  </si>
  <si>
    <t>Shutesbury Rd</t>
  </si>
  <si>
    <t>221</t>
  </si>
  <si>
    <t>4-H Forest</t>
  </si>
  <si>
    <t>214</t>
  </si>
  <si>
    <t>223</t>
  </si>
  <si>
    <t>Kestrel Trust</t>
  </si>
  <si>
    <t>Skerry Rd</t>
  </si>
  <si>
    <t>41</t>
  </si>
  <si>
    <t>on Montague/Shutesbury/Leverett line</t>
  </si>
  <si>
    <t>Teawaddle Hill Rd</t>
  </si>
  <si>
    <t>178</t>
  </si>
  <si>
    <t>DFW</t>
  </si>
  <si>
    <t>11</t>
  </si>
  <si>
    <t>7</t>
  </si>
  <si>
    <t>little piece on town line, bordering DWF,UMass</t>
  </si>
  <si>
    <t>33</t>
  </si>
  <si>
    <t>other land trusts</t>
  </si>
  <si>
    <t>Mt Grace</t>
  </si>
  <si>
    <t>Rattlesnake Gutter Trust</t>
  </si>
  <si>
    <t>owned</t>
  </si>
  <si>
    <t>CRs</t>
  </si>
  <si>
    <t xml:space="preserve">DEM  </t>
  </si>
  <si>
    <t>doc ref</t>
  </si>
  <si>
    <t>have doc</t>
  </si>
  <si>
    <t>Humphry</t>
  </si>
  <si>
    <t>1784, 186</t>
  </si>
  <si>
    <t>Amherst Rd</t>
  </si>
  <si>
    <t>3169. 296</t>
  </si>
  <si>
    <t>122A</t>
  </si>
  <si>
    <t>2949, 29</t>
  </si>
  <si>
    <t>Ellis:2905, 113</t>
  </si>
  <si>
    <t>Pozar</t>
  </si>
  <si>
    <t>2855,297</t>
  </si>
  <si>
    <t>wetland s.side, top of hill, Lot 157B (dev map 2B)</t>
  </si>
  <si>
    <t>157B</t>
  </si>
  <si>
    <t>Heronemus (Three..)</t>
  </si>
  <si>
    <t>3917,329;PB107,57</t>
  </si>
  <si>
    <t>2457, 74; 2836, 298
PB73, 24</t>
  </si>
  <si>
    <t>(2457)Lot 7B=89 ac; (2836)resid=10</t>
  </si>
  <si>
    <t>2051, 266</t>
  </si>
  <si>
    <t>Stetson Adams</t>
  </si>
  <si>
    <t>"rear" now contig with DFW</t>
  </si>
  <si>
    <t>"rear" contig Lev/DFW</t>
  </si>
  <si>
    <t>Spence (taking)</t>
  </si>
  <si>
    <t>n</t>
  </si>
  <si>
    <t>997, 100</t>
  </si>
  <si>
    <t>wetland at corner of road</t>
  </si>
  <si>
    <t>Town Hall</t>
  </si>
  <si>
    <t>58</t>
  </si>
  <si>
    <t>3395,16;3609,193</t>
  </si>
  <si>
    <t>12G</t>
  </si>
  <si>
    <t>boat launch area</t>
  </si>
  <si>
    <t>109</t>
  </si>
  <si>
    <t>school, etc</t>
  </si>
  <si>
    <t>end of the road, pond side</t>
  </si>
  <si>
    <t>2847.60,PB19,9</t>
  </si>
  <si>
    <t>1469, 217</t>
  </si>
  <si>
    <t>Laurel Hill</t>
  </si>
  <si>
    <t>2B</t>
  </si>
  <si>
    <t>22</t>
  </si>
  <si>
    <t>40</t>
  </si>
  <si>
    <t>3699, 141</t>
  </si>
  <si>
    <t>130</t>
  </si>
  <si>
    <t>(town use)</t>
  </si>
  <si>
    <t>s of road</t>
  </si>
  <si>
    <t xml:space="preserve">  </t>
  </si>
  <si>
    <t>map#</t>
  </si>
  <si>
    <t>8</t>
  </si>
  <si>
    <t>5B</t>
  </si>
  <si>
    <t>3</t>
  </si>
  <si>
    <t>DEM</t>
  </si>
  <si>
    <t xml:space="preserve">38 </t>
  </si>
  <si>
    <t>across from Jackson Hill Rd, (Cranberry Pond)</t>
  </si>
  <si>
    <t>1</t>
  </si>
  <si>
    <t>4</t>
  </si>
  <si>
    <t>Howard lot</t>
  </si>
  <si>
    <t>5A</t>
  </si>
  <si>
    <t>has cr (4032,295)</t>
  </si>
  <si>
    <t>west of RMc CA, by rr tracks</t>
  </si>
  <si>
    <t>transfer station</t>
  </si>
  <si>
    <t>201</t>
  </si>
  <si>
    <t>04707, 306</t>
  </si>
  <si>
    <t>CR, Halpern</t>
  </si>
  <si>
    <t>(now blanchard/Hagen)</t>
  </si>
  <si>
    <t>49A</t>
  </si>
  <si>
    <t>CR, Numes</t>
  </si>
  <si>
    <t>1-26 (se),1-28 (sw)</t>
  </si>
  <si>
    <t>1-3(nw),1-4 (ne)</t>
  </si>
  <si>
    <t>1 and 1A</t>
  </si>
  <si>
    <t>"rear", n of Jackson Hill Road</t>
  </si>
  <si>
    <t>Camp Rd/Long Hill</t>
  </si>
  <si>
    <t>50 and 54</t>
  </si>
  <si>
    <t>Schuyler CR</t>
  </si>
  <si>
    <t>Scheffey CA</t>
  </si>
  <si>
    <t>Kuzmeski CR</t>
  </si>
  <si>
    <t>Mosher CA</t>
  </si>
  <si>
    <t>East Leverett Meadow</t>
  </si>
  <si>
    <t>1-2 (nw),1-25 (se edge)</t>
  </si>
  <si>
    <t>Stoddard Hill</t>
  </si>
  <si>
    <t xml:space="preserve">   "</t>
  </si>
  <si>
    <t>Goding CR</t>
  </si>
  <si>
    <t>entire lot south of road, most of north except building envelope</t>
  </si>
  <si>
    <t>1397,91</t>
  </si>
  <si>
    <t>51</t>
  </si>
  <si>
    <t>Roaring Brook</t>
  </si>
  <si>
    <t>site name</t>
  </si>
  <si>
    <t>grantor/seller</t>
  </si>
  <si>
    <t>Schuyler family</t>
  </si>
  <si>
    <t>Portia Weiskel</t>
  </si>
  <si>
    <t>Andrew Scheffey</t>
  </si>
  <si>
    <t>Stoddard Hill WMA</t>
  </si>
  <si>
    <t>Doolittle Brook CA</t>
  </si>
  <si>
    <t>Rattlesnake Gutter CA</t>
  </si>
  <si>
    <t>Mt. Toby</t>
  </si>
  <si>
    <t>B.G. Brown</t>
  </si>
  <si>
    <t>Ellis (one west lot)</t>
  </si>
  <si>
    <t>CT River Watersh C.</t>
  </si>
  <si>
    <t>Stowell &amp; Sandra Goding</t>
  </si>
  <si>
    <t>Francis &amp; Helen Holmes</t>
  </si>
  <si>
    <t>Gloria McPherson/Kestrel Trust</t>
  </si>
  <si>
    <t>borders ELM</t>
  </si>
  <si>
    <t>north of Gutter</t>
  </si>
  <si>
    <t>north of Marvel Family CA</t>
  </si>
  <si>
    <t>meadow, wet area, shrub edges, roadside wood</t>
  </si>
  <si>
    <t>Austin</t>
  </si>
  <si>
    <t>Sawin</t>
  </si>
  <si>
    <t>Poritz, Laurel Hill Ass.</t>
  </si>
  <si>
    <t>Harold &amp; Eleanor Mosher</t>
  </si>
  <si>
    <t>Roberts, Pearson</t>
  </si>
  <si>
    <t>Long Hill Natural Area</t>
  </si>
  <si>
    <t>Ruth McIntyre CA</t>
  </si>
  <si>
    <t>Ruth McIntyre</t>
  </si>
  <si>
    <t>577, 335</t>
  </si>
  <si>
    <t>1429, 166</t>
  </si>
  <si>
    <t>along road next to church, view of pond over fields</t>
  </si>
  <si>
    <t>Cranberry Pond, to rr (not to road)</t>
  </si>
  <si>
    <t>2 pieces because 2 "arms" of larger piece in Sunderland</t>
  </si>
  <si>
    <t>next to UMass piece, total map size 120 acres (deed=167)</t>
  </si>
  <si>
    <t>31, 41 minus 4 b.env..</t>
  </si>
  <si>
    <t>at end of "Old Depot Rd" tax taking, conserved?, on Sunderland town line</t>
  </si>
  <si>
    <t>0.3 from 63, pulloff w of bridge, tax taking, technically conserved?</t>
  </si>
  <si>
    <t>b.1104, p.91 "Porter"</t>
  </si>
  <si>
    <t>b 1115, p. 75 "Allis"</t>
  </si>
  <si>
    <t>04591, 113</t>
  </si>
  <si>
    <t>Doolitte Brook, w side, connects to 4-H Forest</t>
  </si>
  <si>
    <t>Doolitte Brook, e side, connects to 4-H Forest, King life estate</t>
  </si>
  <si>
    <t>totals, other use</t>
  </si>
  <si>
    <t xml:space="preserve">  RGT SUBTOTAL</t>
  </si>
  <si>
    <t>subtotal</t>
  </si>
  <si>
    <t xml:space="preserve">   OTHER LAND TRUST SUBTOTAL</t>
  </si>
  <si>
    <t>STATE SUBTOTAL</t>
  </si>
  <si>
    <t xml:space="preserve">   TOWN SUBTOTAL</t>
  </si>
  <si>
    <t xml:space="preserve">  ALL OWNERS SUBTOTAL</t>
  </si>
  <si>
    <t>TOTAL ACREAGE, LEVERETT</t>
  </si>
  <si>
    <t>PERCENT OF TOTAL PERMANENTLY CONSERVED</t>
  </si>
  <si>
    <t>total in acres</t>
  </si>
  <si>
    <t>?</t>
  </si>
  <si>
    <t>ALL OWNERS, TOTAL PROTECTED LAND</t>
  </si>
  <si>
    <t>CPA 2007, field along shore, Woodard south to road</t>
  </si>
  <si>
    <t>Paul Kuzmeski</t>
  </si>
  <si>
    <t>4-H forest</t>
  </si>
  <si>
    <t>Annette Gibavic</t>
  </si>
  <si>
    <t>Gibavic Family CR</t>
  </si>
  <si>
    <t>52</t>
  </si>
  <si>
    <t>Fredric Cheyette</t>
  </si>
  <si>
    <t>Cheyette CR</t>
  </si>
  <si>
    <t>Gordon King Life Estate</t>
  </si>
  <si>
    <t>??</t>
  </si>
  <si>
    <t>Owned by Leverett, taken for taxes in 1981, assume conserved lands, but don't know</t>
  </si>
  <si>
    <t>Cong Ch and
David and Mary Field</t>
  </si>
  <si>
    <t>Lev. Craftsman and Artist</t>
  </si>
  <si>
    <t>Lois &amp; Joe Barnes CA</t>
  </si>
  <si>
    <t>behind LC&amp;A, walking trail to be open to public</t>
  </si>
  <si>
    <t>121</t>
  </si>
  <si>
    <t>5352, 8</t>
  </si>
  <si>
    <t>note: set up printing on legal length paper</t>
  </si>
  <si>
    <t>Franklin Land Trust</t>
  </si>
  <si>
    <t>North Leverett Road</t>
  </si>
  <si>
    <t>111, 119, 120</t>
  </si>
  <si>
    <t>Bruce Spencer &amp; Laurey Kenerson</t>
  </si>
  <si>
    <t>5437, 181</t>
  </si>
  <si>
    <t>south of N.Leverett Road near Shutebury line, south edge on Morse Hill</t>
  </si>
  <si>
    <t>Broad Hill Road</t>
  </si>
  <si>
    <t>42, 43, 152</t>
  </si>
  <si>
    <t>Elizabeth, Heston, Anna Scheffey</t>
  </si>
  <si>
    <t>5443, 109</t>
  </si>
  <si>
    <t>N.Leverett Rd</t>
  </si>
  <si>
    <t>147A</t>
  </si>
  <si>
    <t>Clarkson, Philip J.</t>
  </si>
  <si>
    <t>5443, 324</t>
  </si>
  <si>
    <t>meadow behind Gibavic home, forested hillside up to Old Cave Hill Road</t>
  </si>
  <si>
    <t>5443, 122</t>
  </si>
  <si>
    <t>Williams family</t>
  </si>
  <si>
    <t>just east of part of Gordon King land</t>
  </si>
  <si>
    <t>Ellen and Nancy Smith</t>
  </si>
  <si>
    <t>Inhabits of Lev.</t>
  </si>
  <si>
    <t>3525, 141; 3525, 146</t>
  </si>
  <si>
    <t>3366, 26</t>
  </si>
  <si>
    <t>Williams Family</t>
  </si>
  <si>
    <t>east of Shutesbury Rd, borders S.Adams, life estate</t>
  </si>
  <si>
    <t>n and w of map 8, #2, does not quite touch (listed as 2 acres in deed)</t>
  </si>
  <si>
    <t>5255, 77. PB 123, 2</t>
  </si>
  <si>
    <t>don't know Woosey taxes?</t>
  </si>
  <si>
    <t xml:space="preserve">don't know   </t>
  </si>
  <si>
    <t>5148, 310</t>
  </si>
  <si>
    <t>Cemeteries in Leverett</t>
  </si>
  <si>
    <t>map code</t>
  </si>
  <si>
    <t>acreage</t>
  </si>
  <si>
    <t>official name</t>
  </si>
  <si>
    <t>Skerry Road</t>
  </si>
  <si>
    <t>61C?</t>
  </si>
  <si>
    <t>Gardner Cemetery</t>
  </si>
  <si>
    <t>Moores Corner Cemetery</t>
  </si>
  <si>
    <t>Plainview Cemetery</t>
  </si>
  <si>
    <t>East Leverett Cemetery</t>
  </si>
  <si>
    <t>(no known name)</t>
  </si>
  <si>
    <t>Long Plain Cemetery</t>
  </si>
  <si>
    <t>North Cemetery</t>
  </si>
  <si>
    <t>Mt. Toby Cemetery</t>
  </si>
  <si>
    <t>Mervell-Billings Cemetery</t>
  </si>
  <si>
    <t>Jackson Hill Road Cemetery</t>
  </si>
  <si>
    <t>on Amherst line</t>
  </si>
  <si>
    <t>topo map says Mt. Hope Cem</t>
  </si>
  <si>
    <t>totals, cemeteries</t>
  </si>
  <si>
    <t>Town properties in official use, not cemeteries</t>
  </si>
  <si>
    <t>tiny piece at Montague town line, under beaver pond, very end of road</t>
  </si>
  <si>
    <t>acres</t>
  </si>
  <si>
    <t>Chestnut Hill Road Cemetery</t>
  </si>
  <si>
    <t>all same parcel as 3,1, northern, front 63</t>
  </si>
  <si>
    <t>5625, 244</t>
  </si>
  <si>
    <t>Cave Hill Road</t>
  </si>
  <si>
    <t>Kroeber</t>
  </si>
  <si>
    <t>Ellamoose Repose</t>
  </si>
  <si>
    <t>77B</t>
  </si>
  <si>
    <t>05672, 205</t>
  </si>
  <si>
    <t>west 1/3 meadows, wet, then dry, then wet woods to the west</t>
  </si>
  <si>
    <t>85</t>
  </si>
  <si>
    <t>Bennett, Dorothy</t>
  </si>
  <si>
    <t>Dan Glazier Forest</t>
  </si>
  <si>
    <t>deed ref</t>
  </si>
  <si>
    <t>above Moore's corner, almost touching N.Leverett Rd at east and west side</t>
  </si>
  <si>
    <t>north border along Mountain Brook, borders King Life Estate</t>
  </si>
  <si>
    <t>M-M Trail and shelter, north of second Smith CR</t>
  </si>
  <si>
    <t>top of hill, uphill/east of Depot Rd/Amherst Rd junction</t>
  </si>
  <si>
    <t>2 surveys, 1 deed. Complex line, protects hill from development</t>
  </si>
  <si>
    <t>protects view along Shutesbury Rd (south side to Shutesbury line)</t>
  </si>
  <si>
    <t>5723, 115</t>
  </si>
  <si>
    <t>Tom and Portia and 
Shelburne Weiskel CR</t>
  </si>
  <si>
    <t>Stetson Adams Mem.
Woodlot</t>
  </si>
  <si>
    <t>Went from CR to RGT-owned 2009. Complex of 8 plots, tax records 44 acres (lot G)</t>
  </si>
  <si>
    <t>old library, now owned by historical society?</t>
  </si>
  <si>
    <t>Bill Rivers Mem CA</t>
  </si>
  <si>
    <t>FOR CONSERVATION COMMISSION, these may not be protected from beind sold</t>
  </si>
  <si>
    <t>town
owned</t>
  </si>
  <si>
    <t>Also see third worksheet for cemeteries and fourth for town-owned land used for other purposes</t>
  </si>
  <si>
    <t>Conserved Land in Leverett (conservation ownership or Conservation Restriction) owned by State, Town and Land Trusts.</t>
  </si>
  <si>
    <t xml:space="preserve">    Town of Leverett (cemeteries included on map but not this worksheet)</t>
  </si>
  <si>
    <t xml:space="preserve">    Properties organized alphabetically by road (like tax list)</t>
  </si>
  <si>
    <t xml:space="preserve">    State = DEM/DCR, DFW, and UMass</t>
  </si>
  <si>
    <t>Heronemus CA</t>
  </si>
  <si>
    <t>Howard</t>
  </si>
  <si>
    <t>Clarkson</t>
  </si>
  <si>
    <t>Holmes</t>
  </si>
  <si>
    <t xml:space="preserve">Adams Family </t>
  </si>
  <si>
    <t>Kenneth Woodard</t>
  </si>
  <si>
    <t>K.Woodard</t>
  </si>
  <si>
    <t>Field and Cong.Church</t>
  </si>
  <si>
    <t>Hank Berry</t>
  </si>
  <si>
    <t>1346, 62, pb55,99</t>
  </si>
  <si>
    <t>1833, 206, PB55,99</t>
  </si>
  <si>
    <t>David M. Smith CR 2008
David M. Smith CR 1999</t>
  </si>
  <si>
    <t>92, 8-7 (+8) (2008)
91  (1999)</t>
  </si>
  <si>
    <t>Old Mountain Rd (2008)
Shutebury Rd (1999)</t>
  </si>
  <si>
    <t>1999 CR which is just north of Shutesbury Road, borders 2008 CR
2008 CR is on both sides of Rat Hollow Rd, east to Old Mt. Road</t>
  </si>
  <si>
    <t>w of 4-H Forest, life estate, Parcel III, xmas tree farm</t>
  </si>
  <si>
    <t>7,222</t>
  </si>
  <si>
    <t>and 8, 161</t>
  </si>
  <si>
    <t>5950, 123</t>
  </si>
  <si>
    <t>1176, 103</t>
  </si>
  <si>
    <t>Cider Mill</t>
  </si>
  <si>
    <t>C&amp;E Field</t>
  </si>
  <si>
    <t>Rattlesnake Hill</t>
  </si>
  <si>
    <t>227</t>
  </si>
  <si>
    <t>David and Mary Field</t>
  </si>
  <si>
    <t>Philip and Catherine Woodard</t>
  </si>
  <si>
    <t>12B</t>
  </si>
  <si>
    <t xml:space="preserve">CPA  </t>
  </si>
  <si>
    <t>CPA</t>
  </si>
  <si>
    <t>CPA, just east of part of Gordon King land</t>
  </si>
  <si>
    <t>n rat hollow</t>
  </si>
  <si>
    <t>4032,313 map; 4029,45 cr</t>
  </si>
  <si>
    <t>Marvell Family CA</t>
  </si>
  <si>
    <t>Pascal Marvell/Alberta Cronen</t>
  </si>
  <si>
    <t>sutotal</t>
  </si>
  <si>
    <t>private CR</t>
  </si>
  <si>
    <t>public CR</t>
  </si>
  <si>
    <t>hunting</t>
  </si>
  <si>
    <t>allowed
in deed</t>
  </si>
  <si>
    <t>not allowed 
in deed</t>
  </si>
  <si>
    <t>owner's
descretion</t>
  </si>
  <si>
    <t>Cider Mill Road</t>
  </si>
  <si>
    <t>Hemenway Road</t>
  </si>
  <si>
    <t>66</t>
  </si>
  <si>
    <t>Hank Berry (CPA RGT holds CR)</t>
  </si>
  <si>
    <t>Steven Adams (CPA, RGT holds CR)</t>
  </si>
  <si>
    <t>Carlyle and Edith Field (CPA, 
RGT holds CR)</t>
  </si>
  <si>
    <t>Carlyle &amp; Edith Field</t>
  </si>
  <si>
    <t>abuts David&amp;Mary Field land along edge of Leverett Pond</t>
  </si>
  <si>
    <t>12A</t>
  </si>
  <si>
    <t>Steven Adams to town (CPA)</t>
  </si>
  <si>
    <t>Philip and Catherine Woodard to town (CPA)</t>
  </si>
  <si>
    <t>David and Mary Field to town (CPA)</t>
  </si>
  <si>
    <t>Carlyle and Edith Field to town (CPA)</t>
  </si>
  <si>
    <t>Hank Berry to town (CPA)</t>
  </si>
  <si>
    <t>(in total, only as 
town cons. Land)</t>
  </si>
  <si>
    <t>""</t>
  </si>
  <si>
    <t>owner or 
CR holder</t>
  </si>
  <si>
    <t>5869, 171,plan book 132, p 12</t>
  </si>
  <si>
    <t>6118, 285</t>
  </si>
  <si>
    <t>179</t>
  </si>
  <si>
    <t>Williams family (siblings)</t>
  </si>
  <si>
    <t>Teawaddle Hil Fram</t>
  </si>
  <si>
    <t>6204, 255</t>
  </si>
  <si>
    <t>CR held by ConCom and Kestrel</t>
  </si>
  <si>
    <t>5452, 236. CR 6033, 119</t>
  </si>
  <si>
    <t>5452, 234. CR 3033, 138</t>
  </si>
  <si>
    <t>6072, 201, PB, 132, 4
CR 6204, 255</t>
  </si>
  <si>
    <t>blueberry</t>
  </si>
  <si>
    <t xml:space="preserve">CPA , RGT holds CR </t>
  </si>
  <si>
    <t>removed RGT CPA CRs in order not to double count</t>
  </si>
  <si>
    <t>2730, 182</t>
  </si>
  <si>
    <t>Old January Hills Road</t>
  </si>
  <si>
    <t>William and Nancy Bates</t>
  </si>
  <si>
    <t>Donald H.Bates Sanctuary</t>
  </si>
  <si>
    <t>6340, 17</t>
  </si>
  <si>
    <t>south of Roaring Brook on hill above old E Leverett mill village</t>
  </si>
  <si>
    <t>2542, 103 plus, 8 lots</t>
  </si>
  <si>
    <t>2529,163;2836,218</t>
  </si>
  <si>
    <t>3568, 98</t>
  </si>
  <si>
    <t>2829, 159</t>
  </si>
  <si>
    <t>5571, 279 (2008)
3513, 270 (1999)</t>
  </si>
  <si>
    <t>5625, 244. CR 6033, 157</t>
  </si>
  <si>
    <t>5452, 234. CR 6033, 138</t>
  </si>
  <si>
    <t>6025, 70
CR 6072, 201, PB, 132, 4</t>
  </si>
  <si>
    <t>5869, 171, CR 6108, 23, 
PB 132, 12</t>
  </si>
  <si>
    <t>3698, 258</t>
  </si>
  <si>
    <t>64</t>
  </si>
  <si>
    <t>was Valley Land Fund</t>
  </si>
  <si>
    <t>6494, 19  (was 5150, 194)</t>
  </si>
  <si>
    <t>Cave Hill CA</t>
  </si>
  <si>
    <t>59</t>
  </si>
  <si>
    <t>Gary and Joanne Jensen (CPA+private)</t>
  </si>
  <si>
    <t>Long Hill CR</t>
  </si>
  <si>
    <t>Cave Hill</t>
  </si>
  <si>
    <t>Sandri?</t>
  </si>
  <si>
    <t>Cowls, Inc.</t>
  </si>
  <si>
    <t>Paul C. Jones Working Forest</t>
  </si>
  <si>
    <t>(Leverett)</t>
  </si>
  <si>
    <t>Cave Hill Rd</t>
  </si>
  <si>
    <t>all other protected land</t>
  </si>
  <si>
    <t>is Brushy Mt</t>
  </si>
  <si>
    <t>6535, 340, CR 6602, 218, PB 136, 56</t>
  </si>
  <si>
    <t>(total would be 142.87 more or a total CR of  329.12)</t>
  </si>
  <si>
    <t>6535, 340; PB 136, 56, CR 6602, 218</t>
  </si>
  <si>
    <t>DFG</t>
  </si>
  <si>
    <t>22 (less than all)</t>
  </si>
  <si>
    <t>all of page and more</t>
  </si>
  <si>
    <t>Gary and Joanne Jensen (CPA+private) RGT holds CR</t>
  </si>
  <si>
    <t>Leverett (town or ConCom)</t>
  </si>
  <si>
    <t>Benben &amp; Koski</t>
  </si>
  <si>
    <t>2433, 78 &amp; 2489, 277</t>
  </si>
  <si>
    <t>Note: see second worksheet for properties that are tax takings but not conserved.</t>
  </si>
  <si>
    <t>DGF</t>
  </si>
  <si>
    <t>Dudleyville Road</t>
  </si>
  <si>
    <t>6572, 105</t>
  </si>
  <si>
    <t>Richard and Kathryn Addelson</t>
  </si>
  <si>
    <t>57</t>
  </si>
  <si>
    <t>part of 5B</t>
  </si>
  <si>
    <t>Brushy Mountain WMA</t>
  </si>
  <si>
    <t>6704, 194 (Devine-Kestrel p190)</t>
  </si>
  <si>
    <t>Devine (50ac  on assessors, 45 on state inf)</t>
  </si>
  <si>
    <t>A. R. Sandri Inc</t>
  </si>
  <si>
    <t>6504, 138, PB 136, 3</t>
  </si>
  <si>
    <t>Long Plain Rd/Rte 63</t>
  </si>
  <si>
    <t>Received this acreage total for Leverett from Steve Schmid,7/26/2012</t>
  </si>
  <si>
    <r>
      <t>town owns</t>
    </r>
    <r>
      <rPr>
        <sz val="10"/>
        <color indexed="10"/>
        <rFont val="Arial"/>
        <family val="2"/>
      </rPr>
      <t>, tallied as town, not as RGT CR</t>
    </r>
  </si>
  <si>
    <t>tallied as town not as RGT CR</t>
  </si>
  <si>
    <t>town of L</t>
  </si>
  <si>
    <r>
      <t xml:space="preserve">    </t>
    </r>
    <r>
      <rPr>
        <sz val="10"/>
        <rFont val="Arial"/>
        <family val="2"/>
      </rPr>
      <t>note: Brushy Mt = 2690, rest =</t>
    </r>
  </si>
  <si>
    <t>3836, 344, tract IV</t>
  </si>
  <si>
    <t>3636, 344, tract II</t>
  </si>
  <si>
    <t>3836, 344, Parcels 1+III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</si>
</sst>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17" fontId="0" fillId="0" borderId="0" xfId="0" applyNumberFormat="1"/>
    <xf numFmtId="172" fontId="0" fillId="0" borderId="0" xfId="0" applyNumberForma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3" fontId="2" fillId="0" borderId="0" xfId="0" applyNumberFormat="1" applyFont="1"/>
    <xf numFmtId="10" fontId="2" fillId="0" borderId="0" xfId="0" applyNumberFormat="1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2" fontId="4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2" fontId="1" fillId="0" borderId="0" xfId="0" applyNumberFormat="1" applyFont="1"/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2" fontId="6" fillId="0" borderId="0" xfId="0" applyNumberFormat="1" applyFont="1"/>
    <xf numFmtId="0" fontId="7" fillId="0" borderId="0" xfId="0" applyFont="1"/>
    <xf numFmtId="0" fontId="8" fillId="0" borderId="0" xfId="0" applyFont="1"/>
    <xf numFmtId="2" fontId="2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9" fontId="0" fillId="0" borderId="0" xfId="0" applyNumberFormat="1" applyFont="1" applyAlignment="1">
      <alignment wrapText="1"/>
    </xf>
    <xf numFmtId="0" fontId="0" fillId="0" borderId="0" xfId="0" applyFont="1"/>
    <xf numFmtId="2" fontId="0" fillId="0" borderId="0" xfId="0" applyNumberFormat="1" applyFont="1"/>
    <xf numFmtId="2" fontId="0" fillId="2" borderId="0" xfId="0" applyNumberFormat="1" applyFill="1"/>
    <xf numFmtId="49" fontId="4" fillId="2" borderId="0" xfId="0" applyNumberFormat="1" applyFont="1" applyFill="1"/>
    <xf numFmtId="49" fontId="0" fillId="0" borderId="0" xfId="0" applyNumberFormat="1" applyFont="1"/>
    <xf numFmtId="49" fontId="4" fillId="0" borderId="0" xfId="0" applyNumberFormat="1" applyFont="1" applyAlignment="1">
      <alignment wrapText="1"/>
    </xf>
    <xf numFmtId="172" fontId="4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11" fillId="0" borderId="0" xfId="0" applyFont="1"/>
    <xf numFmtId="2" fontId="0" fillId="0" borderId="0" xfId="0" applyNumberFormat="1" applyFill="1"/>
    <xf numFmtId="49" fontId="4" fillId="0" borderId="0" xfId="0" applyNumberFormat="1" applyFont="1" applyFill="1"/>
    <xf numFmtId="0" fontId="3" fillId="2" borderId="0" xfId="0" applyFont="1" applyFill="1"/>
    <xf numFmtId="0" fontId="0" fillId="2" borderId="0" xfId="0" applyFill="1"/>
    <xf numFmtId="49" fontId="0" fillId="2" borderId="0" xfId="0" applyNumberFormat="1" applyFill="1"/>
    <xf numFmtId="0" fontId="2" fillId="2" borderId="0" xfId="0" applyFont="1" applyFill="1"/>
    <xf numFmtId="0" fontId="13" fillId="0" borderId="0" xfId="0" applyFont="1" applyAlignment="1">
      <alignment wrapText="1"/>
    </xf>
    <xf numFmtId="49" fontId="12" fillId="0" borderId="0" xfId="0" applyNumberFormat="1" applyFont="1"/>
    <xf numFmtId="172" fontId="0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4"/>
  <sheetViews>
    <sheetView tabSelected="1" topLeftCell="C67" zoomScale="150" zoomScaleNormal="150" workbookViewId="0">
      <selection activeCell="H86" sqref="H86"/>
    </sheetView>
  </sheetViews>
  <sheetFormatPr baseColWidth="10" defaultColWidth="8.83203125" defaultRowHeight="13" x14ac:dyDescent="0.15"/>
  <cols>
    <col min="1" max="1" width="11.6640625" customWidth="1"/>
    <col min="2" max="2" width="11.33203125" customWidth="1"/>
    <col min="3" max="3" width="18.5" customWidth="1"/>
    <col min="4" max="4" width="7.5" style="1" customWidth="1"/>
    <col min="5" max="5" width="18.83203125" style="1" customWidth="1"/>
    <col min="6" max="6" width="34" style="1" customWidth="1"/>
    <col min="7" max="7" width="22.5" style="1" customWidth="1"/>
    <col min="8" max="8" width="24.5" style="1" customWidth="1"/>
    <col min="9" max="9" width="9.1640625" style="7" customWidth="1"/>
    <col min="10" max="10" width="9.33203125" style="7" bestFit="1" customWidth="1"/>
    <col min="11" max="12" width="9.1640625" style="2" customWidth="1"/>
    <col min="13" max="13" width="70.33203125" customWidth="1"/>
    <col min="18" max="18" width="10.6640625" customWidth="1"/>
  </cols>
  <sheetData>
    <row r="1" spans="1:18" x14ac:dyDescent="0.15">
      <c r="A1" s="45" t="s">
        <v>226</v>
      </c>
      <c r="B1" s="46"/>
      <c r="C1" s="46"/>
      <c r="D1" s="47"/>
      <c r="E1" s="36"/>
      <c r="F1" s="47"/>
      <c r="G1" s="47"/>
      <c r="H1" s="47"/>
      <c r="I1" s="35"/>
      <c r="J1" s="35"/>
      <c r="K1" s="48"/>
      <c r="L1" s="48"/>
    </row>
    <row r="2" spans="1:18" x14ac:dyDescent="0.15">
      <c r="A2" s="16"/>
      <c r="G2" s="44"/>
    </row>
    <row r="3" spans="1:18" x14ac:dyDescent="0.15">
      <c r="A3" t="s">
        <v>306</v>
      </c>
    </row>
    <row r="4" spans="1:18" x14ac:dyDescent="0.15">
      <c r="A4" t="s">
        <v>309</v>
      </c>
    </row>
    <row r="5" spans="1:18" x14ac:dyDescent="0.15">
      <c r="A5" t="s">
        <v>307</v>
      </c>
    </row>
    <row r="6" spans="1:18" x14ac:dyDescent="0.15">
      <c r="A6" t="s">
        <v>308</v>
      </c>
    </row>
    <row r="7" spans="1:18" s="5" customFormat="1" x14ac:dyDescent="0.15">
      <c r="A7" s="5" t="s">
        <v>116</v>
      </c>
      <c r="D7" s="6"/>
      <c r="E7" s="6"/>
      <c r="F7" s="6"/>
      <c r="G7" s="6"/>
      <c r="H7" s="6"/>
      <c r="I7" s="8" t="s">
        <v>7</v>
      </c>
      <c r="J7" s="8" t="s">
        <v>7</v>
      </c>
      <c r="K7" s="12" t="s">
        <v>199</v>
      </c>
      <c r="L7" s="5" t="s">
        <v>199</v>
      </c>
      <c r="N7" s="5" t="s">
        <v>344</v>
      </c>
      <c r="P7" s="5" t="s">
        <v>347</v>
      </c>
    </row>
    <row r="8" spans="1:18" s="5" customFormat="1" ht="39" x14ac:dyDescent="0.15">
      <c r="A8" s="12" t="s">
        <v>367</v>
      </c>
      <c r="B8" s="5" t="s">
        <v>2</v>
      </c>
      <c r="C8" s="5" t="s">
        <v>3</v>
      </c>
      <c r="D8" s="6" t="s">
        <v>117</v>
      </c>
      <c r="E8" s="6" t="s">
        <v>4</v>
      </c>
      <c r="F8" s="6" t="s">
        <v>157</v>
      </c>
      <c r="G8" s="6" t="s">
        <v>156</v>
      </c>
      <c r="H8" s="6" t="s">
        <v>290</v>
      </c>
      <c r="I8" s="8" t="s">
        <v>70</v>
      </c>
      <c r="J8" s="8" t="s">
        <v>71</v>
      </c>
      <c r="K8" s="5" t="s">
        <v>70</v>
      </c>
      <c r="L8" s="5" t="s">
        <v>71</v>
      </c>
      <c r="M8" s="5" t="s">
        <v>5</v>
      </c>
      <c r="N8" s="5" t="s">
        <v>345</v>
      </c>
      <c r="O8" s="5" t="s">
        <v>346</v>
      </c>
      <c r="P8" s="12" t="s">
        <v>348</v>
      </c>
      <c r="Q8" s="12" t="s">
        <v>349</v>
      </c>
      <c r="R8" s="12" t="s">
        <v>350</v>
      </c>
    </row>
    <row r="10" spans="1:18" x14ac:dyDescent="0.15">
      <c r="A10" s="2" t="s">
        <v>69</v>
      </c>
    </row>
    <row r="11" spans="1:18" x14ac:dyDescent="0.15">
      <c r="C11" t="s">
        <v>77</v>
      </c>
      <c r="D11" s="1" t="s">
        <v>64</v>
      </c>
      <c r="E11" s="1" t="s">
        <v>131</v>
      </c>
      <c r="F11" s="1" t="s">
        <v>158</v>
      </c>
      <c r="G11" s="1" t="s">
        <v>143</v>
      </c>
      <c r="H11" s="1" t="s">
        <v>194</v>
      </c>
      <c r="J11" s="7">
        <v>16.5</v>
      </c>
      <c r="M11" t="s">
        <v>294</v>
      </c>
    </row>
    <row r="12" spans="1:18" x14ac:dyDescent="0.15">
      <c r="C12" t="s">
        <v>141</v>
      </c>
      <c r="D12" s="1" t="s">
        <v>17</v>
      </c>
      <c r="E12" s="1" t="s">
        <v>142</v>
      </c>
      <c r="F12" s="1" t="s">
        <v>175</v>
      </c>
      <c r="G12" s="1" t="s">
        <v>180</v>
      </c>
      <c r="H12" s="1" t="s">
        <v>388</v>
      </c>
      <c r="I12" s="7">
        <f>19+16.6</f>
        <v>35.6</v>
      </c>
      <c r="M12" t="s">
        <v>295</v>
      </c>
    </row>
    <row r="13" spans="1:18" x14ac:dyDescent="0.15">
      <c r="C13" t="s">
        <v>281</v>
      </c>
      <c r="D13" s="1" t="s">
        <v>124</v>
      </c>
      <c r="E13" s="1" t="s">
        <v>284</v>
      </c>
      <c r="F13" s="1" t="s">
        <v>282</v>
      </c>
      <c r="G13" s="1" t="s">
        <v>283</v>
      </c>
      <c r="H13" t="s">
        <v>285</v>
      </c>
      <c r="I13" s="7">
        <v>24.5</v>
      </c>
      <c r="M13" t="s">
        <v>286</v>
      </c>
    </row>
    <row r="14" spans="1:18" x14ac:dyDescent="0.15">
      <c r="C14" t="s">
        <v>9</v>
      </c>
      <c r="D14" s="1" t="s">
        <v>118</v>
      </c>
      <c r="E14" s="1">
        <v>125</v>
      </c>
      <c r="F14" s="1" t="s">
        <v>176</v>
      </c>
      <c r="G14" s="1" t="s">
        <v>147</v>
      </c>
      <c r="H14" s="1" t="s">
        <v>247</v>
      </c>
      <c r="I14" s="7">
        <v>29</v>
      </c>
      <c r="M14" t="s">
        <v>174</v>
      </c>
    </row>
    <row r="15" spans="1:18" x14ac:dyDescent="0.15">
      <c r="C15" t="s">
        <v>9</v>
      </c>
      <c r="D15" s="1" t="s">
        <v>118</v>
      </c>
      <c r="E15" s="1" t="s">
        <v>113</v>
      </c>
      <c r="F15" s="1" t="s">
        <v>210</v>
      </c>
      <c r="G15" s="1" t="s">
        <v>145</v>
      </c>
      <c r="H15" s="1" t="s">
        <v>112</v>
      </c>
      <c r="J15" s="7">
        <v>3</v>
      </c>
      <c r="M15" t="s">
        <v>171</v>
      </c>
    </row>
    <row r="16" spans="1:18" x14ac:dyDescent="0.15">
      <c r="C16" t="s">
        <v>108</v>
      </c>
      <c r="D16" s="1" t="s">
        <v>34</v>
      </c>
      <c r="E16" s="1" t="s">
        <v>109</v>
      </c>
      <c r="F16" s="1" t="s">
        <v>177</v>
      </c>
      <c r="G16" s="1" t="s">
        <v>108</v>
      </c>
      <c r="H16" s="1" t="s">
        <v>387</v>
      </c>
      <c r="I16" s="7">
        <v>61</v>
      </c>
      <c r="M16" t="s">
        <v>300</v>
      </c>
    </row>
    <row r="17" spans="1:13" x14ac:dyDescent="0.15">
      <c r="C17" t="s">
        <v>23</v>
      </c>
      <c r="D17" s="1" t="s">
        <v>17</v>
      </c>
      <c r="E17" s="1" t="s">
        <v>135</v>
      </c>
      <c r="F17" s="1" t="s">
        <v>136</v>
      </c>
      <c r="G17" s="1" t="s">
        <v>403</v>
      </c>
      <c r="H17" s="1" t="s">
        <v>399</v>
      </c>
      <c r="J17" s="7">
        <v>0.75</v>
      </c>
      <c r="M17" s="7" t="s">
        <v>398</v>
      </c>
    </row>
    <row r="18" spans="1:13" x14ac:dyDescent="0.15">
      <c r="C18" t="s">
        <v>33</v>
      </c>
      <c r="D18" s="1" t="s">
        <v>34</v>
      </c>
      <c r="E18" s="1" t="s">
        <v>287</v>
      </c>
      <c r="F18" s="1" t="s">
        <v>288</v>
      </c>
      <c r="G18" s="1" t="s">
        <v>289</v>
      </c>
      <c r="H18" s="1" t="s">
        <v>297</v>
      </c>
      <c r="I18" s="7">
        <v>57</v>
      </c>
      <c r="M18" t="s">
        <v>291</v>
      </c>
    </row>
    <row r="19" spans="1:13" x14ac:dyDescent="0.15">
      <c r="C19" t="s">
        <v>382</v>
      </c>
      <c r="D19" s="18" t="s">
        <v>118</v>
      </c>
      <c r="E19" s="18" t="s">
        <v>397</v>
      </c>
      <c r="F19" s="1" t="s">
        <v>383</v>
      </c>
      <c r="G19" s="1" t="s">
        <v>384</v>
      </c>
      <c r="H19" s="1" t="s">
        <v>385</v>
      </c>
      <c r="I19" s="7">
        <v>16</v>
      </c>
      <c r="M19" t="s">
        <v>386</v>
      </c>
    </row>
    <row r="20" spans="1:13" ht="39" x14ac:dyDescent="0.15">
      <c r="C20" s="31" t="s">
        <v>323</v>
      </c>
      <c r="D20" s="1" t="s">
        <v>118</v>
      </c>
      <c r="E20" s="4" t="s">
        <v>322</v>
      </c>
      <c r="F20" s="1" t="s">
        <v>245</v>
      </c>
      <c r="G20" s="4" t="s">
        <v>321</v>
      </c>
      <c r="H20" s="4" t="s">
        <v>391</v>
      </c>
      <c r="J20" s="7">
        <v>117.5</v>
      </c>
      <c r="M20" s="31" t="s">
        <v>324</v>
      </c>
    </row>
    <row r="21" spans="1:13" ht="26" x14ac:dyDescent="0.15">
      <c r="C21" t="s">
        <v>37</v>
      </c>
      <c r="D21" s="1" t="s">
        <v>119</v>
      </c>
      <c r="E21" s="1" t="s">
        <v>110</v>
      </c>
      <c r="F21" s="1" t="s">
        <v>159</v>
      </c>
      <c r="G21" s="4" t="s">
        <v>298</v>
      </c>
      <c r="H21" s="1" t="s">
        <v>390</v>
      </c>
      <c r="J21" s="7">
        <v>2.5</v>
      </c>
      <c r="M21" t="s">
        <v>185</v>
      </c>
    </row>
    <row r="22" spans="1:13" x14ac:dyDescent="0.15">
      <c r="C22" t="s">
        <v>39</v>
      </c>
      <c r="D22" s="1" t="s">
        <v>118</v>
      </c>
      <c r="E22" s="1" t="s">
        <v>18</v>
      </c>
      <c r="F22" s="1" t="s">
        <v>178</v>
      </c>
      <c r="G22" s="1" t="s">
        <v>146</v>
      </c>
      <c r="H22" s="10" t="s">
        <v>132</v>
      </c>
      <c r="I22" s="7">
        <v>16</v>
      </c>
      <c r="M22" t="s">
        <v>293</v>
      </c>
    </row>
    <row r="23" spans="1:13" x14ac:dyDescent="0.15">
      <c r="C23" t="s">
        <v>41</v>
      </c>
      <c r="D23" s="1" t="s">
        <v>120</v>
      </c>
      <c r="E23" s="1" t="s">
        <v>45</v>
      </c>
      <c r="F23" s="1" t="s">
        <v>343</v>
      </c>
      <c r="G23" s="1" t="s">
        <v>342</v>
      </c>
      <c r="H23" s="1" t="s">
        <v>396</v>
      </c>
      <c r="I23" s="7">
        <v>20</v>
      </c>
      <c r="M23" t="s">
        <v>172</v>
      </c>
    </row>
    <row r="24" spans="1:13" x14ac:dyDescent="0.15">
      <c r="C24" t="s">
        <v>41</v>
      </c>
      <c r="D24" s="1" t="s">
        <v>125</v>
      </c>
      <c r="E24" s="1" t="s">
        <v>214</v>
      </c>
      <c r="F24" s="1" t="s">
        <v>212</v>
      </c>
      <c r="G24" s="1" t="s">
        <v>213</v>
      </c>
      <c r="H24" s="1" t="s">
        <v>225</v>
      </c>
      <c r="J24" s="7">
        <v>40</v>
      </c>
      <c r="M24" t="s">
        <v>241</v>
      </c>
    </row>
    <row r="25" spans="1:13" x14ac:dyDescent="0.15">
      <c r="C25" t="s">
        <v>48</v>
      </c>
      <c r="D25" s="1" t="s">
        <v>120</v>
      </c>
      <c r="E25" s="1" t="s">
        <v>49</v>
      </c>
      <c r="F25" s="1" t="s">
        <v>179</v>
      </c>
      <c r="G25" s="1" t="s">
        <v>50</v>
      </c>
      <c r="H25" s="1" t="s">
        <v>389</v>
      </c>
      <c r="I25" s="7">
        <v>26</v>
      </c>
      <c r="M25" t="s">
        <v>173</v>
      </c>
    </row>
    <row r="26" spans="1:13" s="17" customFormat="1" ht="13.5" customHeight="1" x14ac:dyDescent="0.15">
      <c r="C26" s="17" t="s">
        <v>51</v>
      </c>
      <c r="D26" s="18" t="s">
        <v>118</v>
      </c>
      <c r="E26" s="18" t="s">
        <v>32</v>
      </c>
      <c r="F26" s="18" t="s">
        <v>215</v>
      </c>
      <c r="G26" s="18" t="s">
        <v>216</v>
      </c>
      <c r="H26" s="18" t="s">
        <v>242</v>
      </c>
      <c r="I26" s="19"/>
      <c r="J26" s="19">
        <v>6</v>
      </c>
      <c r="K26" s="2"/>
      <c r="L26" s="2"/>
      <c r="M26" s="17" t="s">
        <v>292</v>
      </c>
    </row>
    <row r="27" spans="1:13" ht="15.75" customHeight="1" x14ac:dyDescent="0.15">
      <c r="C27" t="s">
        <v>51</v>
      </c>
      <c r="D27" s="1" t="s">
        <v>118</v>
      </c>
      <c r="E27" s="1" t="s">
        <v>111</v>
      </c>
      <c r="F27" s="1" t="s">
        <v>160</v>
      </c>
      <c r="G27" s="1" t="s">
        <v>144</v>
      </c>
      <c r="H27" s="11" t="s">
        <v>248</v>
      </c>
      <c r="I27" s="7">
        <v>13.5</v>
      </c>
      <c r="K27" s="52"/>
      <c r="L27" s="13"/>
      <c r="M27" t="s">
        <v>296</v>
      </c>
    </row>
    <row r="28" spans="1:13" s="28" customFormat="1" ht="65" x14ac:dyDescent="0.15">
      <c r="A28" s="53" t="s">
        <v>436</v>
      </c>
      <c r="B28" s="20"/>
      <c r="C28" s="20" t="s">
        <v>39</v>
      </c>
      <c r="D28" s="22" t="s">
        <v>118</v>
      </c>
      <c r="E28" s="22" t="s">
        <v>120</v>
      </c>
      <c r="F28" s="18" t="s">
        <v>360</v>
      </c>
      <c r="G28" s="21" t="s">
        <v>299</v>
      </c>
      <c r="H28" s="37" t="s">
        <v>392</v>
      </c>
      <c r="J28" s="23">
        <v>13.3</v>
      </c>
      <c r="L28" s="40" t="s">
        <v>365</v>
      </c>
      <c r="M28" s="33" t="s">
        <v>339</v>
      </c>
    </row>
    <row r="29" spans="1:13" s="25" customFormat="1" ht="26" x14ac:dyDescent="0.15">
      <c r="A29" s="28" t="s">
        <v>437</v>
      </c>
      <c r="B29" s="20"/>
      <c r="C29" s="20" t="s">
        <v>11</v>
      </c>
      <c r="D29" s="32" t="s">
        <v>64</v>
      </c>
      <c r="E29" s="32" t="s">
        <v>333</v>
      </c>
      <c r="F29" s="38" t="s">
        <v>361</v>
      </c>
      <c r="G29" s="32" t="s">
        <v>335</v>
      </c>
      <c r="H29" s="32" t="s">
        <v>393</v>
      </c>
      <c r="J29" s="23">
        <v>5</v>
      </c>
      <c r="L29" s="41" t="s">
        <v>366</v>
      </c>
      <c r="M29" s="25" t="s">
        <v>209</v>
      </c>
    </row>
    <row r="30" spans="1:13" s="25" customFormat="1" x14ac:dyDescent="0.15">
      <c r="A30" s="28" t="s">
        <v>437</v>
      </c>
      <c r="B30" s="20"/>
      <c r="C30" s="33" t="s">
        <v>11</v>
      </c>
      <c r="D30" s="32" t="s">
        <v>119</v>
      </c>
      <c r="E30" s="32" t="s">
        <v>336</v>
      </c>
      <c r="F30" s="38" t="s">
        <v>362</v>
      </c>
      <c r="G30" s="32" t="s">
        <v>334</v>
      </c>
      <c r="H30" s="32" t="s">
        <v>375</v>
      </c>
      <c r="J30" s="23">
        <v>3.87</v>
      </c>
      <c r="L30" s="41" t="s">
        <v>366</v>
      </c>
      <c r="M30" s="33" t="s">
        <v>337</v>
      </c>
    </row>
    <row r="31" spans="1:13" ht="27.5" customHeight="1" x14ac:dyDescent="0.15">
      <c r="A31" s="28" t="s">
        <v>437</v>
      </c>
      <c r="C31" s="33" t="s">
        <v>351</v>
      </c>
      <c r="D31" s="18" t="s">
        <v>119</v>
      </c>
      <c r="E31" s="18" t="s">
        <v>359</v>
      </c>
      <c r="F31" s="18" t="s">
        <v>363</v>
      </c>
      <c r="G31" s="1" t="s">
        <v>331</v>
      </c>
      <c r="H31" s="39" t="s">
        <v>394</v>
      </c>
      <c r="J31" s="7">
        <v>2</v>
      </c>
      <c r="L31" s="41" t="s">
        <v>366</v>
      </c>
      <c r="M31" s="33" t="s">
        <v>338</v>
      </c>
    </row>
    <row r="32" spans="1:13" ht="27.5" customHeight="1" x14ac:dyDescent="0.15">
      <c r="A32" s="28" t="s">
        <v>437</v>
      </c>
      <c r="C32" s="33" t="s">
        <v>400</v>
      </c>
      <c r="D32" s="37" t="s">
        <v>124</v>
      </c>
      <c r="E32" s="37" t="s">
        <v>401</v>
      </c>
      <c r="F32" s="37" t="s">
        <v>402</v>
      </c>
      <c r="G32" s="1" t="s">
        <v>404</v>
      </c>
      <c r="H32" s="51" t="s">
        <v>412</v>
      </c>
      <c r="J32" s="7">
        <v>102</v>
      </c>
      <c r="L32" s="41" t="s">
        <v>366</v>
      </c>
      <c r="M32" s="33" t="s">
        <v>338</v>
      </c>
    </row>
    <row r="33" spans="1:13" ht="28" customHeight="1" x14ac:dyDescent="0.15">
      <c r="A33" s="28" t="s">
        <v>437</v>
      </c>
      <c r="C33" s="33" t="s">
        <v>352</v>
      </c>
      <c r="D33" s="18" t="s">
        <v>120</v>
      </c>
      <c r="E33" s="18" t="s">
        <v>353</v>
      </c>
      <c r="F33" s="18" t="s">
        <v>364</v>
      </c>
      <c r="G33" s="1" t="s">
        <v>332</v>
      </c>
      <c r="H33" s="39" t="s">
        <v>395</v>
      </c>
      <c r="J33" s="7">
        <v>18</v>
      </c>
      <c r="K33" s="9"/>
      <c r="L33" s="41" t="s">
        <v>366</v>
      </c>
      <c r="M33" s="33" t="s">
        <v>338</v>
      </c>
    </row>
    <row r="34" spans="1:13" x14ac:dyDescent="0.15">
      <c r="C34" t="s">
        <v>198</v>
      </c>
      <c r="K34" s="9">
        <f>SUM(I11:I33)</f>
        <v>298.60000000000002</v>
      </c>
      <c r="L34" s="9">
        <f>SUM(J11:J27)</f>
        <v>186.25</v>
      </c>
      <c r="M34" s="33" t="s">
        <v>413</v>
      </c>
    </row>
    <row r="35" spans="1:13" x14ac:dyDescent="0.15">
      <c r="K35" s="9"/>
      <c r="L35" s="9"/>
    </row>
    <row r="36" spans="1:13" x14ac:dyDescent="0.15">
      <c r="A36" s="2" t="s">
        <v>67</v>
      </c>
    </row>
    <row r="37" spans="1:13" x14ac:dyDescent="0.15">
      <c r="A37" t="s">
        <v>68</v>
      </c>
      <c r="C37" t="s">
        <v>77</v>
      </c>
      <c r="D37" s="1" t="s">
        <v>64</v>
      </c>
      <c r="E37" s="1" t="s">
        <v>79</v>
      </c>
      <c r="F37" s="1" t="s">
        <v>133</v>
      </c>
      <c r="H37" s="1" t="s">
        <v>78</v>
      </c>
      <c r="J37" s="7">
        <v>6.5</v>
      </c>
      <c r="M37" s="7" t="s">
        <v>134</v>
      </c>
    </row>
    <row r="38" spans="1:13" x14ac:dyDescent="0.15">
      <c r="A38" t="s">
        <v>227</v>
      </c>
      <c r="C38" t="s">
        <v>233</v>
      </c>
      <c r="D38" s="1" t="s">
        <v>118</v>
      </c>
      <c r="E38" s="1" t="s">
        <v>234</v>
      </c>
      <c r="F38" s="1" t="s">
        <v>235</v>
      </c>
      <c r="H38" s="1" t="s">
        <v>236</v>
      </c>
      <c r="J38" s="7">
        <v>191</v>
      </c>
      <c r="M38" s="7"/>
    </row>
    <row r="39" spans="1:13" x14ac:dyDescent="0.15">
      <c r="A39" t="s">
        <v>227</v>
      </c>
      <c r="C39" t="s">
        <v>228</v>
      </c>
      <c r="D39" s="1" t="s">
        <v>34</v>
      </c>
      <c r="E39" s="1" t="s">
        <v>229</v>
      </c>
      <c r="F39" s="1" t="s">
        <v>230</v>
      </c>
      <c r="H39" s="1" t="s">
        <v>231</v>
      </c>
      <c r="J39" s="7">
        <v>146.30000000000001</v>
      </c>
      <c r="M39" s="7" t="s">
        <v>232</v>
      </c>
    </row>
    <row r="40" spans="1:13" x14ac:dyDescent="0.15">
      <c r="A40" t="s">
        <v>56</v>
      </c>
      <c r="C40" t="s">
        <v>57</v>
      </c>
      <c r="D40" s="1" t="s">
        <v>34</v>
      </c>
      <c r="E40" s="1" t="s">
        <v>58</v>
      </c>
      <c r="F40" s="1" t="s">
        <v>75</v>
      </c>
      <c r="H40" s="1" t="s">
        <v>76</v>
      </c>
      <c r="I40" s="7">
        <v>10</v>
      </c>
      <c r="M40" t="s">
        <v>59</v>
      </c>
    </row>
    <row r="41" spans="1:13" x14ac:dyDescent="0.15">
      <c r="C41" t="s">
        <v>200</v>
      </c>
      <c r="K41" s="9">
        <f>SUM(I37:I40)</f>
        <v>10</v>
      </c>
      <c r="L41" s="9">
        <f>SUM(J37:J40)</f>
        <v>343.8</v>
      </c>
    </row>
    <row r="42" spans="1:13" x14ac:dyDescent="0.15">
      <c r="K42" s="9"/>
      <c r="L42" s="9"/>
    </row>
    <row r="43" spans="1:13" x14ac:dyDescent="0.15">
      <c r="A43" s="2" t="s">
        <v>0</v>
      </c>
    </row>
    <row r="44" spans="1:13" x14ac:dyDescent="0.15">
      <c r="B44" t="s">
        <v>62</v>
      </c>
      <c r="C44" t="s">
        <v>19</v>
      </c>
      <c r="D44" s="1" t="s">
        <v>124</v>
      </c>
      <c r="E44" s="1" t="s">
        <v>137</v>
      </c>
      <c r="F44" s="1" t="s">
        <v>166</v>
      </c>
      <c r="G44" s="1" t="s">
        <v>161</v>
      </c>
      <c r="H44" s="1" t="s">
        <v>81</v>
      </c>
      <c r="I44" s="7">
        <v>135</v>
      </c>
      <c r="M44" t="s">
        <v>140</v>
      </c>
    </row>
    <row r="45" spans="1:13" x14ac:dyDescent="0.15">
      <c r="B45" t="s">
        <v>150</v>
      </c>
      <c r="C45" t="s">
        <v>150</v>
      </c>
      <c r="E45" s="1" t="s">
        <v>138</v>
      </c>
      <c r="G45" s="1" t="s">
        <v>161</v>
      </c>
    </row>
    <row r="46" spans="1:13" x14ac:dyDescent="0.15">
      <c r="B46" t="s">
        <v>150</v>
      </c>
      <c r="C46" t="s">
        <v>150</v>
      </c>
      <c r="E46" s="1" t="s">
        <v>148</v>
      </c>
      <c r="G46" s="1" t="s">
        <v>161</v>
      </c>
      <c r="M46" t="s">
        <v>183</v>
      </c>
    </row>
    <row r="47" spans="1:13" x14ac:dyDescent="0.15">
      <c r="B47" t="s">
        <v>25</v>
      </c>
      <c r="C47" t="s">
        <v>434</v>
      </c>
      <c r="D47" s="1" t="s">
        <v>124</v>
      </c>
      <c r="E47" s="1" t="s">
        <v>122</v>
      </c>
      <c r="F47" s="1" t="s">
        <v>186</v>
      </c>
      <c r="I47" s="7">
        <v>7.7</v>
      </c>
      <c r="M47" t="s">
        <v>123</v>
      </c>
    </row>
    <row r="48" spans="1:13" x14ac:dyDescent="0.15">
      <c r="D48" s="1" t="s">
        <v>120</v>
      </c>
      <c r="E48" s="1" t="s">
        <v>124</v>
      </c>
      <c r="F48" s="1" t="s">
        <v>279</v>
      </c>
      <c r="M48" t="s">
        <v>187</v>
      </c>
    </row>
    <row r="49" spans="2:14" x14ac:dyDescent="0.15">
      <c r="B49" t="s">
        <v>121</v>
      </c>
      <c r="C49" t="s">
        <v>434</v>
      </c>
      <c r="D49" s="1" t="s">
        <v>120</v>
      </c>
      <c r="E49" s="1" t="s">
        <v>63</v>
      </c>
      <c r="F49" s="1" t="s">
        <v>165</v>
      </c>
      <c r="G49" s="1" t="s">
        <v>164</v>
      </c>
      <c r="H49" s="1" t="s">
        <v>184</v>
      </c>
      <c r="I49" s="7">
        <v>167</v>
      </c>
      <c r="M49" t="s">
        <v>188</v>
      </c>
    </row>
    <row r="50" spans="2:14" ht="26" customHeight="1" x14ac:dyDescent="0.15">
      <c r="B50" t="s">
        <v>62</v>
      </c>
      <c r="C50" t="s">
        <v>434</v>
      </c>
      <c r="D50" s="1" t="s">
        <v>17</v>
      </c>
      <c r="E50" s="1" t="s">
        <v>139</v>
      </c>
      <c r="H50" s="4" t="s">
        <v>88</v>
      </c>
      <c r="I50" s="7">
        <v>100</v>
      </c>
      <c r="M50" t="s">
        <v>89</v>
      </c>
    </row>
    <row r="51" spans="2:14" x14ac:dyDescent="0.15">
      <c r="B51" t="s">
        <v>72</v>
      </c>
      <c r="C51" t="s">
        <v>28</v>
      </c>
      <c r="D51" s="1" t="s">
        <v>120</v>
      </c>
      <c r="E51" s="1" t="s">
        <v>189</v>
      </c>
      <c r="F51" s="1" t="s">
        <v>168</v>
      </c>
      <c r="G51" s="1" t="s">
        <v>151</v>
      </c>
      <c r="H51" s="1" t="s">
        <v>80</v>
      </c>
      <c r="J51" s="7">
        <v>93</v>
      </c>
      <c r="M51" t="s">
        <v>152</v>
      </c>
    </row>
    <row r="52" spans="2:14" x14ac:dyDescent="0.15">
      <c r="B52" t="s">
        <v>62</v>
      </c>
      <c r="C52" t="s">
        <v>24</v>
      </c>
      <c r="D52" s="1" t="s">
        <v>124</v>
      </c>
      <c r="E52" s="1" t="s">
        <v>124</v>
      </c>
      <c r="H52" s="1" t="s">
        <v>255</v>
      </c>
      <c r="I52" s="7">
        <v>8</v>
      </c>
      <c r="N52" s="7"/>
    </row>
    <row r="53" spans="2:14" x14ac:dyDescent="0.15">
      <c r="B53" t="s">
        <v>415</v>
      </c>
      <c r="C53" t="s">
        <v>434</v>
      </c>
      <c r="D53" s="1" t="s">
        <v>120</v>
      </c>
      <c r="E53" s="1" t="s">
        <v>416</v>
      </c>
      <c r="F53" s="1" t="s">
        <v>432</v>
      </c>
      <c r="G53" s="1" t="s">
        <v>405</v>
      </c>
      <c r="H53" s="1" t="s">
        <v>433</v>
      </c>
      <c r="I53" s="7">
        <v>130.30000000000001</v>
      </c>
      <c r="N53" s="7"/>
    </row>
    <row r="54" spans="2:14" x14ac:dyDescent="0.15">
      <c r="B54" t="s">
        <v>423</v>
      </c>
      <c r="C54" t="s">
        <v>424</v>
      </c>
      <c r="D54" s="1" t="s">
        <v>125</v>
      </c>
      <c r="E54" s="1" t="s">
        <v>428</v>
      </c>
      <c r="F54" s="1" t="s">
        <v>426</v>
      </c>
      <c r="G54" s="1" t="s">
        <v>429</v>
      </c>
      <c r="H54" s="1" t="s">
        <v>425</v>
      </c>
      <c r="I54" s="7">
        <v>11.75</v>
      </c>
      <c r="N54" s="7"/>
    </row>
    <row r="55" spans="2:14" x14ac:dyDescent="0.15">
      <c r="B55" t="s">
        <v>415</v>
      </c>
      <c r="C55" t="s">
        <v>424</v>
      </c>
      <c r="D55" s="1" t="s">
        <v>125</v>
      </c>
      <c r="E55" s="1" t="s">
        <v>427</v>
      </c>
      <c r="F55" s="1" t="s">
        <v>431</v>
      </c>
      <c r="G55" s="1" t="s">
        <v>429</v>
      </c>
      <c r="H55" s="1" t="s">
        <v>430</v>
      </c>
      <c r="I55" s="7">
        <v>45</v>
      </c>
      <c r="N55" s="7"/>
    </row>
    <row r="56" spans="2:14" x14ac:dyDescent="0.15">
      <c r="B56" t="s">
        <v>62</v>
      </c>
      <c r="C56" t="s">
        <v>408</v>
      </c>
      <c r="D56" s="1" t="s">
        <v>125</v>
      </c>
      <c r="E56" s="1" t="s">
        <v>417</v>
      </c>
      <c r="F56" s="1" t="s">
        <v>406</v>
      </c>
      <c r="G56" s="1" t="s">
        <v>407</v>
      </c>
      <c r="H56" s="18" t="s">
        <v>369</v>
      </c>
      <c r="J56" s="43">
        <v>2690</v>
      </c>
      <c r="M56" s="33" t="s">
        <v>435</v>
      </c>
    </row>
    <row r="57" spans="2:14" x14ac:dyDescent="0.15">
      <c r="C57" t="s">
        <v>201</v>
      </c>
      <c r="K57" s="9">
        <f>SUM(I44:I56)</f>
        <v>604.75</v>
      </c>
      <c r="L57" s="9">
        <f>SUM(J44:J56)</f>
        <v>2783</v>
      </c>
    </row>
    <row r="58" spans="2:14" x14ac:dyDescent="0.15">
      <c r="K58" s="9"/>
      <c r="L58" s="9"/>
    </row>
    <row r="59" spans="2:14" x14ac:dyDescent="0.15">
      <c r="K59" s="9"/>
      <c r="L59" s="9"/>
    </row>
    <row r="60" spans="2:14" x14ac:dyDescent="0.15">
      <c r="K60" s="9"/>
      <c r="L60" s="9"/>
    </row>
    <row r="61" spans="2:14" x14ac:dyDescent="0.15">
      <c r="K61" s="9"/>
      <c r="L61" s="9"/>
    </row>
    <row r="62" spans="2:14" x14ac:dyDescent="0.15">
      <c r="K62" s="9"/>
      <c r="L62" s="9"/>
    </row>
    <row r="63" spans="2:14" x14ac:dyDescent="0.15">
      <c r="K63" s="9"/>
      <c r="L63" s="9"/>
    </row>
    <row r="64" spans="2:14" x14ac:dyDescent="0.15">
      <c r="K64" s="9"/>
      <c r="L64" s="9"/>
    </row>
    <row r="65" spans="1:13" x14ac:dyDescent="0.15">
      <c r="A65" s="2" t="s">
        <v>419</v>
      </c>
      <c r="B65" s="2"/>
      <c r="C65" s="2"/>
      <c r="D65" s="3"/>
      <c r="E65" s="3"/>
      <c r="F65" s="3"/>
      <c r="G65" s="3"/>
      <c r="H65" s="3"/>
      <c r="I65" s="9"/>
      <c r="J65" s="9"/>
    </row>
    <row r="66" spans="1:13" s="33" customFormat="1" ht="26" x14ac:dyDescent="0.15">
      <c r="B66" s="33" t="s">
        <v>13</v>
      </c>
      <c r="C66" s="33" t="s">
        <v>409</v>
      </c>
      <c r="D66" s="37" t="s">
        <v>124</v>
      </c>
      <c r="E66" s="37" t="s">
        <v>401</v>
      </c>
      <c r="F66" s="32" t="s">
        <v>418</v>
      </c>
      <c r="G66" s="1" t="s">
        <v>400</v>
      </c>
      <c r="H66" s="51" t="s">
        <v>414</v>
      </c>
      <c r="I66" s="7">
        <v>102</v>
      </c>
      <c r="J66" s="34"/>
    </row>
    <row r="67" spans="1:13" ht="26" x14ac:dyDescent="0.15">
      <c r="A67" s="2"/>
      <c r="B67" t="s">
        <v>13</v>
      </c>
      <c r="C67" s="17" t="s">
        <v>330</v>
      </c>
      <c r="D67" s="18" t="s">
        <v>119</v>
      </c>
      <c r="E67" s="18" t="s">
        <v>359</v>
      </c>
      <c r="F67" s="38" t="s">
        <v>356</v>
      </c>
      <c r="G67" s="18" t="s">
        <v>357</v>
      </c>
      <c r="H67" s="39" t="s">
        <v>377</v>
      </c>
      <c r="I67" s="19">
        <v>1</v>
      </c>
      <c r="J67" s="9"/>
      <c r="M67" s="17" t="s">
        <v>358</v>
      </c>
    </row>
    <row r="68" spans="1:13" x14ac:dyDescent="0.15">
      <c r="C68" t="s">
        <v>11</v>
      </c>
      <c r="D68" s="1" t="s">
        <v>64</v>
      </c>
      <c r="E68" s="1">
        <v>116</v>
      </c>
      <c r="F68" s="1" t="s">
        <v>182</v>
      </c>
      <c r="G68" s="1" t="s">
        <v>181</v>
      </c>
      <c r="H68" s="1" t="s">
        <v>90</v>
      </c>
      <c r="I68" s="7">
        <v>34</v>
      </c>
      <c r="M68" t="s">
        <v>12</v>
      </c>
    </row>
    <row r="69" spans="1:13" x14ac:dyDescent="0.15">
      <c r="B69" t="s">
        <v>13</v>
      </c>
      <c r="C69" t="s">
        <v>11</v>
      </c>
      <c r="D69" s="1" t="s">
        <v>64</v>
      </c>
      <c r="E69" s="1" t="s">
        <v>14</v>
      </c>
      <c r="F69" s="1" t="s">
        <v>86</v>
      </c>
      <c r="G69" s="1" t="s">
        <v>310</v>
      </c>
      <c r="H69" s="1" t="s">
        <v>87</v>
      </c>
      <c r="I69" s="7">
        <v>4.5</v>
      </c>
      <c r="M69" t="s">
        <v>129</v>
      </c>
    </row>
    <row r="70" spans="1:13" ht="26" x14ac:dyDescent="0.15">
      <c r="C70" t="s">
        <v>11</v>
      </c>
      <c r="D70" s="1" t="s">
        <v>119</v>
      </c>
      <c r="E70" s="1" t="s">
        <v>101</v>
      </c>
      <c r="F70" s="4" t="s">
        <v>220</v>
      </c>
      <c r="G70" s="1" t="s">
        <v>317</v>
      </c>
      <c r="H70" s="32" t="s">
        <v>381</v>
      </c>
      <c r="I70" s="7">
        <v>0.7</v>
      </c>
      <c r="M70" t="s">
        <v>102</v>
      </c>
    </row>
    <row r="71" spans="1:13" s="25" customFormat="1" x14ac:dyDescent="0.15">
      <c r="A71" s="42"/>
      <c r="B71" s="33" t="s">
        <v>438</v>
      </c>
      <c r="C71" s="33" t="s">
        <v>11</v>
      </c>
      <c r="D71" s="32" t="s">
        <v>119</v>
      </c>
      <c r="E71" s="32" t="s">
        <v>336</v>
      </c>
      <c r="F71" s="38" t="s">
        <v>362</v>
      </c>
      <c r="G71" s="32" t="s">
        <v>334</v>
      </c>
      <c r="H71" s="32" t="s">
        <v>375</v>
      </c>
      <c r="I71" s="23">
        <v>3.87</v>
      </c>
      <c r="L71" s="41"/>
      <c r="M71" s="33" t="s">
        <v>379</v>
      </c>
    </row>
    <row r="72" spans="1:13" s="25" customFormat="1" ht="26" x14ac:dyDescent="0.15">
      <c r="A72" s="42"/>
      <c r="B72" s="33" t="s">
        <v>438</v>
      </c>
      <c r="C72" s="20" t="s">
        <v>11</v>
      </c>
      <c r="D72" s="32" t="s">
        <v>64</v>
      </c>
      <c r="E72" s="32" t="s">
        <v>333</v>
      </c>
      <c r="F72" s="38" t="s">
        <v>361</v>
      </c>
      <c r="G72" s="32" t="s">
        <v>335</v>
      </c>
      <c r="H72" s="32" t="s">
        <v>376</v>
      </c>
      <c r="I72" s="23">
        <v>5</v>
      </c>
      <c r="L72" s="41"/>
      <c r="M72" s="33" t="s">
        <v>379</v>
      </c>
    </row>
    <row r="73" spans="1:13" s="25" customFormat="1" ht="16.5" customHeight="1" x14ac:dyDescent="0.15">
      <c r="A73" s="20"/>
      <c r="B73" t="s">
        <v>438</v>
      </c>
      <c r="C73" s="20" t="s">
        <v>16</v>
      </c>
      <c r="D73" s="22" t="s">
        <v>125</v>
      </c>
      <c r="E73" s="22" t="s">
        <v>17</v>
      </c>
      <c r="F73" s="22" t="s">
        <v>126</v>
      </c>
      <c r="G73" s="22" t="s">
        <v>311</v>
      </c>
      <c r="H73" s="22"/>
      <c r="I73" s="23">
        <v>0.5</v>
      </c>
      <c r="J73" s="23"/>
      <c r="K73" s="24"/>
      <c r="L73" s="24"/>
      <c r="M73" s="25" t="s">
        <v>97</v>
      </c>
    </row>
    <row r="74" spans="1:13" s="25" customFormat="1" ht="16.5" customHeight="1" x14ac:dyDescent="0.15">
      <c r="A74" s="20"/>
      <c r="B74" t="s">
        <v>13</v>
      </c>
      <c r="C74" s="20" t="s">
        <v>16</v>
      </c>
      <c r="D74" s="22" t="s">
        <v>120</v>
      </c>
      <c r="E74" s="37" t="s">
        <v>353</v>
      </c>
      <c r="F74" s="37" t="s">
        <v>354</v>
      </c>
      <c r="G74" s="22" t="s">
        <v>318</v>
      </c>
      <c r="H74" s="18" t="s">
        <v>368</v>
      </c>
      <c r="I74" s="23">
        <v>18</v>
      </c>
      <c r="J74" s="23"/>
      <c r="K74" s="24"/>
      <c r="L74" s="24"/>
    </row>
    <row r="75" spans="1:13" x14ac:dyDescent="0.15">
      <c r="C75" t="s">
        <v>28</v>
      </c>
      <c r="D75" s="1" t="s">
        <v>17</v>
      </c>
      <c r="E75" s="1" t="s">
        <v>224</v>
      </c>
      <c r="F75" s="1" t="s">
        <v>221</v>
      </c>
      <c r="G75" s="1" t="s">
        <v>222</v>
      </c>
      <c r="H75" s="1" t="s">
        <v>252</v>
      </c>
      <c r="I75" s="7">
        <v>2.5</v>
      </c>
      <c r="M75" t="s">
        <v>223</v>
      </c>
    </row>
    <row r="76" spans="1:13" x14ac:dyDescent="0.15">
      <c r="C76" t="s">
        <v>28</v>
      </c>
      <c r="D76" s="1" t="s">
        <v>120</v>
      </c>
      <c r="E76" s="1" t="s">
        <v>154</v>
      </c>
      <c r="F76" s="1" t="s">
        <v>167</v>
      </c>
      <c r="G76" s="1" t="s">
        <v>162</v>
      </c>
      <c r="H76" s="1" t="s">
        <v>153</v>
      </c>
      <c r="I76" s="7">
        <v>6</v>
      </c>
      <c r="M76" t="s">
        <v>29</v>
      </c>
    </row>
    <row r="77" spans="1:13" x14ac:dyDescent="0.15">
      <c r="C77" t="s">
        <v>28</v>
      </c>
      <c r="D77" s="1" t="s">
        <v>17</v>
      </c>
      <c r="E77" s="1" t="s">
        <v>31</v>
      </c>
      <c r="F77" s="1" t="s">
        <v>94</v>
      </c>
      <c r="G77" s="1" t="s">
        <v>302</v>
      </c>
      <c r="H77" s="1" t="s">
        <v>341</v>
      </c>
      <c r="I77" s="7">
        <v>53</v>
      </c>
      <c r="M77" t="s">
        <v>128</v>
      </c>
    </row>
    <row r="78" spans="1:13" x14ac:dyDescent="0.15">
      <c r="C78" t="s">
        <v>237</v>
      </c>
      <c r="D78" s="1" t="s">
        <v>124</v>
      </c>
      <c r="E78" s="1" t="s">
        <v>238</v>
      </c>
      <c r="F78" s="1" t="s">
        <v>239</v>
      </c>
      <c r="G78" s="1" t="s">
        <v>312</v>
      </c>
      <c r="H78" s="1" t="s">
        <v>240</v>
      </c>
      <c r="I78" s="7">
        <v>2.0499999999999998</v>
      </c>
    </row>
    <row r="79" spans="1:13" x14ac:dyDescent="0.15">
      <c r="B79" t="s">
        <v>13</v>
      </c>
      <c r="C79" t="s">
        <v>37</v>
      </c>
      <c r="D79" s="1" t="s">
        <v>127</v>
      </c>
      <c r="E79" s="1" t="s">
        <v>38</v>
      </c>
      <c r="F79" s="1" t="s">
        <v>169</v>
      </c>
      <c r="G79" s="1" t="s">
        <v>313</v>
      </c>
      <c r="H79" s="1" t="s">
        <v>106</v>
      </c>
      <c r="I79" s="7">
        <v>7.0000000000000007E-2</v>
      </c>
      <c r="M79" t="s">
        <v>105</v>
      </c>
    </row>
    <row r="80" spans="1:13" s="25" customFormat="1" x14ac:dyDescent="0.15">
      <c r="A80" s="20"/>
      <c r="B80" s="20" t="s">
        <v>13</v>
      </c>
      <c r="C80" s="20" t="s">
        <v>39</v>
      </c>
      <c r="D80" s="22" t="s">
        <v>118</v>
      </c>
      <c r="E80" s="22" t="s">
        <v>34</v>
      </c>
      <c r="F80" s="22" t="s">
        <v>217</v>
      </c>
      <c r="G80" s="22" t="s">
        <v>217</v>
      </c>
      <c r="H80" s="18" t="s">
        <v>440</v>
      </c>
      <c r="I80" s="23">
        <v>34</v>
      </c>
      <c r="J80" s="34" t="s">
        <v>340</v>
      </c>
      <c r="K80" s="24"/>
      <c r="L80" s="24"/>
      <c r="M80" s="25" t="s">
        <v>250</v>
      </c>
    </row>
    <row r="81" spans="1:13" s="28" customFormat="1" ht="26" x14ac:dyDescent="0.15">
      <c r="B81" s="20" t="s">
        <v>13</v>
      </c>
      <c r="C81" s="20" t="s">
        <v>39</v>
      </c>
      <c r="D81" s="22" t="s">
        <v>118</v>
      </c>
      <c r="E81" s="22" t="s">
        <v>120</v>
      </c>
      <c r="F81" s="37" t="s">
        <v>355</v>
      </c>
      <c r="G81" s="21" t="s">
        <v>299</v>
      </c>
      <c r="H81" s="22" t="s">
        <v>280</v>
      </c>
      <c r="I81" s="23">
        <v>13</v>
      </c>
      <c r="J81" s="23"/>
      <c r="K81" s="29"/>
      <c r="L81" s="29"/>
      <c r="M81" s="20" t="s">
        <v>244</v>
      </c>
    </row>
    <row r="82" spans="1:13" s="25" customFormat="1" x14ac:dyDescent="0.15">
      <c r="A82" s="20"/>
      <c r="B82" s="20" t="s">
        <v>13</v>
      </c>
      <c r="C82" s="20" t="s">
        <v>39</v>
      </c>
      <c r="D82" s="22" t="s">
        <v>17</v>
      </c>
      <c r="E82" s="22" t="s">
        <v>40</v>
      </c>
      <c r="F82" s="22" t="s">
        <v>217</v>
      </c>
      <c r="G82" s="22" t="s">
        <v>217</v>
      </c>
      <c r="H82" s="18" t="s">
        <v>441</v>
      </c>
      <c r="I82" s="23">
        <v>4</v>
      </c>
      <c r="J82" s="23"/>
      <c r="K82" s="24"/>
      <c r="L82" s="24"/>
      <c r="M82" s="25" t="s">
        <v>251</v>
      </c>
    </row>
    <row r="83" spans="1:13" x14ac:dyDescent="0.15">
      <c r="B83" t="s">
        <v>438</v>
      </c>
      <c r="C83" t="s">
        <v>41</v>
      </c>
      <c r="D83" s="1" t="s">
        <v>120</v>
      </c>
      <c r="E83" s="1" t="s">
        <v>42</v>
      </c>
      <c r="F83" s="1" t="s">
        <v>420</v>
      </c>
      <c r="G83" s="1" t="s">
        <v>163</v>
      </c>
      <c r="H83" s="1" t="s">
        <v>421</v>
      </c>
      <c r="I83" s="7">
        <v>40</v>
      </c>
      <c r="M83" t="s">
        <v>43</v>
      </c>
    </row>
    <row r="84" spans="1:13" s="25" customFormat="1" x14ac:dyDescent="0.15">
      <c r="A84" s="20"/>
      <c r="B84" t="s">
        <v>13</v>
      </c>
      <c r="C84" s="20" t="s">
        <v>51</v>
      </c>
      <c r="D84" s="22" t="s">
        <v>64</v>
      </c>
      <c r="E84" s="22" t="s">
        <v>52</v>
      </c>
      <c r="F84" s="22" t="s">
        <v>211</v>
      </c>
      <c r="G84" s="22" t="s">
        <v>211</v>
      </c>
      <c r="H84" s="22" t="s">
        <v>329</v>
      </c>
      <c r="I84" s="23">
        <v>34.9</v>
      </c>
      <c r="J84" s="23"/>
      <c r="K84" s="24"/>
      <c r="L84" s="24"/>
      <c r="M84" s="25" t="s">
        <v>53</v>
      </c>
    </row>
    <row r="85" spans="1:13" s="25" customFormat="1" x14ac:dyDescent="0.15">
      <c r="A85" s="20"/>
      <c r="B85" s="20" t="s">
        <v>13</v>
      </c>
      <c r="C85" s="20" t="s">
        <v>51</v>
      </c>
      <c r="D85" s="22" t="s">
        <v>64</v>
      </c>
      <c r="E85" s="22" t="s">
        <v>55</v>
      </c>
      <c r="F85" s="22" t="s">
        <v>217</v>
      </c>
      <c r="G85" s="22" t="s">
        <v>217</v>
      </c>
      <c r="H85" s="18" t="s">
        <v>442</v>
      </c>
      <c r="I85" s="23">
        <v>31</v>
      </c>
      <c r="J85" s="34" t="s">
        <v>378</v>
      </c>
      <c r="K85" s="24"/>
      <c r="L85" s="24"/>
      <c r="M85" s="25" t="s">
        <v>325</v>
      </c>
    </row>
    <row r="86" spans="1:13" x14ac:dyDescent="0.15">
      <c r="C86" t="s">
        <v>51</v>
      </c>
      <c r="D86" s="1" t="s">
        <v>118</v>
      </c>
      <c r="E86" s="1" t="s">
        <v>99</v>
      </c>
      <c r="F86" s="1" t="s">
        <v>170</v>
      </c>
      <c r="G86" s="1" t="s">
        <v>155</v>
      </c>
      <c r="H86" s="1" t="s">
        <v>100</v>
      </c>
      <c r="I86" s="7">
        <v>40</v>
      </c>
      <c r="M86" t="s">
        <v>115</v>
      </c>
    </row>
    <row r="87" spans="1:13" x14ac:dyDescent="0.15">
      <c r="B87" t="s">
        <v>13</v>
      </c>
      <c r="C87" t="s">
        <v>51</v>
      </c>
      <c r="D87" s="1" t="s">
        <v>326</v>
      </c>
      <c r="E87" s="1" t="s">
        <v>327</v>
      </c>
      <c r="F87" s="1" t="s">
        <v>315</v>
      </c>
      <c r="G87" s="1" t="s">
        <v>316</v>
      </c>
      <c r="H87" s="1" t="s">
        <v>328</v>
      </c>
      <c r="I87" s="7">
        <v>9</v>
      </c>
    </row>
    <row r="88" spans="1:13" x14ac:dyDescent="0.15">
      <c r="B88" t="s">
        <v>13</v>
      </c>
      <c r="C88" t="s">
        <v>60</v>
      </c>
      <c r="D88" s="1" t="s">
        <v>64</v>
      </c>
      <c r="E88" s="1" t="s">
        <v>85</v>
      </c>
      <c r="F88" s="1" t="s">
        <v>82</v>
      </c>
      <c r="H88" s="1" t="s">
        <v>83</v>
      </c>
      <c r="J88" s="7">
        <v>1</v>
      </c>
      <c r="M88" t="s">
        <v>84</v>
      </c>
    </row>
    <row r="89" spans="1:13" x14ac:dyDescent="0.15">
      <c r="B89" t="s">
        <v>13</v>
      </c>
      <c r="C89" t="s">
        <v>60</v>
      </c>
      <c r="D89" s="1" t="s">
        <v>64</v>
      </c>
      <c r="E89" s="1" t="s">
        <v>61</v>
      </c>
      <c r="F89" s="1" t="s">
        <v>243</v>
      </c>
      <c r="G89" s="18" t="s">
        <v>249</v>
      </c>
      <c r="H89" s="1" t="s">
        <v>319</v>
      </c>
      <c r="I89" s="7">
        <v>15.9</v>
      </c>
      <c r="M89" t="s">
        <v>195</v>
      </c>
    </row>
    <row r="90" spans="1:13" x14ac:dyDescent="0.15">
      <c r="B90" t="s">
        <v>246</v>
      </c>
      <c r="C90" t="s">
        <v>60</v>
      </c>
      <c r="D90" s="1" t="s">
        <v>118</v>
      </c>
      <c r="E90" s="1" t="s">
        <v>15</v>
      </c>
      <c r="F90" s="1" t="s">
        <v>91</v>
      </c>
      <c r="G90" s="1" t="s">
        <v>314</v>
      </c>
      <c r="H90" s="1" t="s">
        <v>320</v>
      </c>
      <c r="I90" s="7">
        <v>22</v>
      </c>
      <c r="M90" t="s">
        <v>196</v>
      </c>
    </row>
    <row r="91" spans="1:13" x14ac:dyDescent="0.15">
      <c r="B91" s="17" t="s">
        <v>13</v>
      </c>
      <c r="C91" s="17" t="s">
        <v>60</v>
      </c>
      <c r="D91" s="18" t="s">
        <v>64</v>
      </c>
      <c r="E91" s="18" t="s">
        <v>370</v>
      </c>
      <c r="F91" s="18" t="s">
        <v>371</v>
      </c>
      <c r="G91" s="18" t="s">
        <v>372</v>
      </c>
      <c r="H91" s="18" t="s">
        <v>373</v>
      </c>
      <c r="J91" s="7">
        <v>147</v>
      </c>
      <c r="M91" s="17" t="s">
        <v>374</v>
      </c>
    </row>
    <row r="93" spans="1:13" ht="13.5" customHeight="1" x14ac:dyDescent="0.15">
      <c r="C93" t="s">
        <v>202</v>
      </c>
      <c r="E93" s="1" t="s">
        <v>422</v>
      </c>
      <c r="K93" s="9">
        <f>+SUM(I66:I91)</f>
        <v>476.98999999999995</v>
      </c>
      <c r="L93" s="9">
        <f>SUM(J66:J91)</f>
        <v>148</v>
      </c>
    </row>
    <row r="94" spans="1:13" x14ac:dyDescent="0.15">
      <c r="E94" s="1" t="s">
        <v>305</v>
      </c>
      <c r="K94" s="9"/>
      <c r="L94" s="9"/>
    </row>
    <row r="95" spans="1:13" x14ac:dyDescent="0.15">
      <c r="C95" t="s">
        <v>203</v>
      </c>
      <c r="K95" s="9">
        <f>SUM(I11:I90)</f>
        <v>1390.34</v>
      </c>
      <c r="L95" s="9">
        <f>SUM(J11:J90)-SUM(J28:J33)</f>
        <v>3314.05</v>
      </c>
      <c r="M95" s="49" t="s">
        <v>380</v>
      </c>
    </row>
    <row r="96" spans="1:13" x14ac:dyDescent="0.15">
      <c r="K96" s="9"/>
      <c r="L96" s="9"/>
    </row>
    <row r="97" spans="1:12" x14ac:dyDescent="0.15">
      <c r="E97" s="3" t="s">
        <v>206</v>
      </c>
      <c r="K97" s="9"/>
      <c r="L97" s="9"/>
    </row>
    <row r="98" spans="1:12" s="2" customFormat="1" x14ac:dyDescent="0.15">
      <c r="A98" s="2" t="s">
        <v>208</v>
      </c>
      <c r="D98" s="3"/>
      <c r="E98" s="14">
        <f>K95+L95</f>
        <v>4704.3900000000003</v>
      </c>
      <c r="F98" s="50" t="s">
        <v>439</v>
      </c>
      <c r="G98" s="54">
        <f>E98-J56</f>
        <v>2014.3900000000003</v>
      </c>
      <c r="H98" s="3"/>
      <c r="I98" s="9"/>
      <c r="J98" s="9"/>
      <c r="K98" s="9"/>
      <c r="L98" s="9"/>
    </row>
    <row r="99" spans="1:12" x14ac:dyDescent="0.15">
      <c r="A99" s="2"/>
      <c r="B99" s="2"/>
      <c r="C99" s="2"/>
      <c r="D99" s="3"/>
      <c r="E99" s="14"/>
      <c r="F99" s="3"/>
      <c r="G99" s="3"/>
      <c r="H99" s="3"/>
      <c r="I99" s="9"/>
      <c r="J99" s="9"/>
    </row>
    <row r="100" spans="1:12" x14ac:dyDescent="0.15">
      <c r="A100" s="2" t="s">
        <v>204</v>
      </c>
      <c r="B100" s="2"/>
      <c r="C100" s="2"/>
      <c r="D100" s="3"/>
      <c r="E100" s="14">
        <v>14709</v>
      </c>
      <c r="F100" s="3"/>
      <c r="G100" s="3"/>
      <c r="H100" s="3"/>
      <c r="I100" s="9"/>
      <c r="J100" s="9"/>
    </row>
    <row r="101" spans="1:12" x14ac:dyDescent="0.15">
      <c r="A101" s="2"/>
      <c r="B101" s="2"/>
      <c r="C101" s="2"/>
      <c r="D101" s="3"/>
      <c r="E101" s="3"/>
      <c r="F101" s="3"/>
      <c r="G101" s="3"/>
      <c r="H101" s="3"/>
      <c r="I101" s="9"/>
      <c r="J101" s="9"/>
    </row>
    <row r="102" spans="1:12" x14ac:dyDescent="0.15">
      <c r="A102" s="2" t="s">
        <v>205</v>
      </c>
      <c r="B102" s="2"/>
      <c r="C102" s="2"/>
      <c r="D102" s="3"/>
      <c r="E102" s="15">
        <f>E98/E100</f>
        <v>0.3198307158882317</v>
      </c>
      <c r="F102" s="15">
        <f>J56/E100</f>
        <v>0.18288122917941396</v>
      </c>
      <c r="G102" s="37" t="s">
        <v>411</v>
      </c>
      <c r="H102" s="3"/>
      <c r="I102" s="9"/>
      <c r="J102" s="9"/>
    </row>
    <row r="103" spans="1:12" x14ac:dyDescent="0.15">
      <c r="E103" s="18"/>
    </row>
    <row r="104" spans="1:12" x14ac:dyDescent="0.15">
      <c r="F104" s="15">
        <f>G98/E100</f>
        <v>0.13694948670881776</v>
      </c>
      <c r="G104" s="1" t="s">
        <v>410</v>
      </c>
    </row>
  </sheetData>
  <phoneticPr fontId="0" type="noConversion"/>
  <printOptions gridLines="1"/>
  <pageMargins left="0.75" right="0.75" top="1" bottom="1" header="0.5" footer="0.5"/>
  <pageSetup paperSize="5" scale="49" fitToHeight="2" orientation="landscape" horizontalDpi="4294967294" verticalDpi="4294967294"/>
  <headerFooter alignWithMargins="0">
    <oddFooter>&amp;C &amp;D,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workbookViewId="0">
      <selection activeCell="J4" sqref="J4"/>
    </sheetView>
  </sheetViews>
  <sheetFormatPr baseColWidth="10" defaultColWidth="8.83203125" defaultRowHeight="13" x14ac:dyDescent="0.15"/>
  <cols>
    <col min="3" max="3" width="15.83203125" customWidth="1"/>
    <col min="7" max="7" width="12.5" customWidth="1"/>
    <col min="8" max="8" width="13.5" customWidth="1"/>
  </cols>
  <sheetData>
    <row r="1" spans="1:18" x14ac:dyDescent="0.15">
      <c r="A1" t="s">
        <v>303</v>
      </c>
    </row>
    <row r="3" spans="1:18" s="5" customFormat="1" ht="26" x14ac:dyDescent="0.15">
      <c r="A3" s="5" t="s">
        <v>1</v>
      </c>
      <c r="B3" s="5" t="s">
        <v>2</v>
      </c>
      <c r="C3" s="5" t="s">
        <v>3</v>
      </c>
      <c r="D3" s="6" t="s">
        <v>117</v>
      </c>
      <c r="E3" s="6" t="s">
        <v>4</v>
      </c>
      <c r="F3" s="6" t="s">
        <v>157</v>
      </c>
      <c r="G3" s="6" t="s">
        <v>156</v>
      </c>
      <c r="H3" s="6" t="s">
        <v>73</v>
      </c>
      <c r="I3" s="6" t="s">
        <v>74</v>
      </c>
      <c r="J3" s="30" t="s">
        <v>304</v>
      </c>
      <c r="K3" s="8" t="s">
        <v>71</v>
      </c>
      <c r="L3" s="5" t="s">
        <v>70</v>
      </c>
      <c r="M3" s="5" t="s">
        <v>71</v>
      </c>
      <c r="R3" s="5" t="s">
        <v>5</v>
      </c>
    </row>
    <row r="5" spans="1:18" x14ac:dyDescent="0.15">
      <c r="A5" t="s">
        <v>219</v>
      </c>
      <c r="D5" s="1"/>
      <c r="E5" s="1"/>
      <c r="F5" s="1"/>
      <c r="G5" s="1"/>
      <c r="H5" s="1"/>
      <c r="I5" s="1"/>
      <c r="J5" s="7"/>
      <c r="K5" s="7"/>
      <c r="L5" s="2"/>
      <c r="M5" s="2"/>
      <c r="N5" s="7"/>
    </row>
    <row r="6" spans="1:18" x14ac:dyDescent="0.15">
      <c r="C6" t="s">
        <v>19</v>
      </c>
      <c r="D6" s="1" t="s">
        <v>124</v>
      </c>
      <c r="E6" s="1" t="s">
        <v>22</v>
      </c>
      <c r="F6" s="1"/>
      <c r="G6" s="1"/>
      <c r="H6" s="1" t="s">
        <v>192</v>
      </c>
      <c r="I6" s="1"/>
      <c r="J6" s="7">
        <v>12.7</v>
      </c>
      <c r="K6" s="7"/>
      <c r="L6" s="2"/>
      <c r="M6" s="2"/>
      <c r="N6" s="7"/>
      <c r="R6" t="s">
        <v>191</v>
      </c>
    </row>
    <row r="7" spans="1:18" x14ac:dyDescent="0.15">
      <c r="C7" t="s">
        <v>24</v>
      </c>
      <c r="D7" s="1" t="s">
        <v>17</v>
      </c>
      <c r="E7" s="1" t="s">
        <v>27</v>
      </c>
      <c r="F7" s="1"/>
      <c r="G7" s="1"/>
      <c r="H7" s="1" t="s">
        <v>218</v>
      </c>
      <c r="I7" s="1"/>
      <c r="J7" s="7">
        <v>4.0999999999999996</v>
      </c>
      <c r="K7" s="7"/>
      <c r="L7" s="2"/>
      <c r="M7" s="2"/>
      <c r="R7" t="s">
        <v>190</v>
      </c>
    </row>
    <row r="8" spans="1:18" x14ac:dyDescent="0.15">
      <c r="C8" t="s">
        <v>16</v>
      </c>
      <c r="D8" s="1" t="s">
        <v>125</v>
      </c>
      <c r="E8" s="1" t="s">
        <v>18</v>
      </c>
      <c r="F8" s="1"/>
      <c r="G8" s="1"/>
      <c r="H8" s="1" t="s">
        <v>193</v>
      </c>
      <c r="I8" s="1"/>
      <c r="J8" s="7">
        <v>1</v>
      </c>
      <c r="K8" s="7"/>
      <c r="L8" s="2"/>
      <c r="M8" s="2"/>
      <c r="N8" s="7"/>
      <c r="R8" t="s">
        <v>97</v>
      </c>
    </row>
    <row r="9" spans="1:18" s="25" customFormat="1" x14ac:dyDescent="0.15">
      <c r="A9" s="20"/>
      <c r="B9" s="20"/>
      <c r="C9" s="20" t="s">
        <v>19</v>
      </c>
      <c r="D9" s="22" t="s">
        <v>124</v>
      </c>
      <c r="E9" s="22" t="s">
        <v>66</v>
      </c>
      <c r="F9" s="22" t="s">
        <v>253</v>
      </c>
      <c r="G9" s="22" t="s">
        <v>149</v>
      </c>
      <c r="H9" s="22" t="s">
        <v>107</v>
      </c>
      <c r="I9" s="22" t="s">
        <v>95</v>
      </c>
      <c r="J9" s="23">
        <v>9</v>
      </c>
      <c r="K9" s="23"/>
      <c r="L9" s="24"/>
      <c r="M9" s="24"/>
      <c r="N9" s="25" t="s">
        <v>92</v>
      </c>
    </row>
    <row r="10" spans="1:18" s="25" customFormat="1" x14ac:dyDescent="0.15">
      <c r="C10" s="25" t="s">
        <v>19</v>
      </c>
      <c r="D10" s="26" t="s">
        <v>124</v>
      </c>
      <c r="E10" s="26" t="s">
        <v>38</v>
      </c>
      <c r="F10" s="26" t="s">
        <v>254</v>
      </c>
      <c r="G10" s="26" t="s">
        <v>149</v>
      </c>
      <c r="H10" s="26"/>
      <c r="I10" s="26"/>
      <c r="J10" s="27">
        <v>14</v>
      </c>
      <c r="K10" s="27"/>
      <c r="L10" s="24"/>
      <c r="M10" s="24"/>
      <c r="N10" s="25" t="s">
        <v>93</v>
      </c>
    </row>
    <row r="11" spans="1:18" x14ac:dyDescent="0.15">
      <c r="C11" t="s">
        <v>24</v>
      </c>
      <c r="D11" s="1" t="s">
        <v>120</v>
      </c>
      <c r="E11" s="1" t="s">
        <v>26</v>
      </c>
      <c r="F11" s="1"/>
      <c r="G11" s="1"/>
      <c r="H11" s="1" t="s">
        <v>96</v>
      </c>
      <c r="I11" s="1" t="s">
        <v>95</v>
      </c>
      <c r="J11" s="7">
        <v>7</v>
      </c>
      <c r="K11" s="7"/>
      <c r="L11" s="2"/>
      <c r="M11" s="2"/>
      <c r="N11" t="s">
        <v>65</v>
      </c>
    </row>
  </sheetData>
  <phoneticPr fontId="0" type="noConversion"/>
  <printOptions gridLines="1"/>
  <pageMargins left="0.75" right="0.75" top="1" bottom="1" header="0.5" footer="0.5"/>
  <pageSetup scale="36" orientation="portrait" horizontalDpi="4294967294" verticalDpi="429496729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16" sqref="B16"/>
    </sheetView>
  </sheetViews>
  <sheetFormatPr baseColWidth="10" defaultColWidth="8.83203125" defaultRowHeight="13" x14ac:dyDescent="0.15"/>
  <cols>
    <col min="2" max="2" width="23.5" customWidth="1"/>
    <col min="6" max="6" width="26.5" customWidth="1"/>
  </cols>
  <sheetData>
    <row r="1" spans="1:7" x14ac:dyDescent="0.15">
      <c r="A1" s="2" t="s">
        <v>256</v>
      </c>
    </row>
    <row r="4" spans="1:7" s="5" customFormat="1" x14ac:dyDescent="0.15">
      <c r="A4" s="5" t="s">
        <v>257</v>
      </c>
      <c r="B4" s="5" t="s">
        <v>3</v>
      </c>
      <c r="C4" s="6" t="s">
        <v>117</v>
      </c>
      <c r="D4" s="6" t="s">
        <v>4</v>
      </c>
      <c r="E4" s="5" t="s">
        <v>258</v>
      </c>
      <c r="F4" s="5" t="s">
        <v>259</v>
      </c>
      <c r="G4" s="5" t="s">
        <v>5</v>
      </c>
    </row>
    <row r="5" spans="1:7" x14ac:dyDescent="0.15">
      <c r="C5" s="1"/>
      <c r="D5" s="1"/>
      <c r="E5" s="5"/>
      <c r="F5" s="5"/>
    </row>
    <row r="6" spans="1:7" x14ac:dyDescent="0.15">
      <c r="A6">
        <v>5</v>
      </c>
      <c r="B6" t="s">
        <v>6</v>
      </c>
      <c r="C6" s="1" t="s">
        <v>118</v>
      </c>
      <c r="D6" s="1">
        <v>137</v>
      </c>
      <c r="E6">
        <v>3.3</v>
      </c>
      <c r="F6" t="s">
        <v>265</v>
      </c>
    </row>
    <row r="7" spans="1:7" x14ac:dyDescent="0.15">
      <c r="A7">
        <v>1</v>
      </c>
      <c r="B7" t="s">
        <v>8</v>
      </c>
      <c r="C7" s="1" t="s">
        <v>124</v>
      </c>
      <c r="D7" s="1">
        <v>133</v>
      </c>
      <c r="E7">
        <v>0.5</v>
      </c>
      <c r="F7" t="s">
        <v>278</v>
      </c>
      <c r="G7" t="s">
        <v>273</v>
      </c>
    </row>
    <row r="8" spans="1:7" x14ac:dyDescent="0.15">
      <c r="A8">
        <v>7</v>
      </c>
      <c r="B8" t="s">
        <v>11</v>
      </c>
      <c r="C8" s="1" t="s">
        <v>64</v>
      </c>
      <c r="D8" s="1">
        <v>109</v>
      </c>
      <c r="E8">
        <v>1</v>
      </c>
      <c r="F8" t="s">
        <v>267</v>
      </c>
    </row>
    <row r="9" spans="1:7" x14ac:dyDescent="0.15">
      <c r="A9">
        <v>10</v>
      </c>
      <c r="B9" t="s">
        <v>19</v>
      </c>
      <c r="C9" s="1" t="s">
        <v>124</v>
      </c>
      <c r="D9" s="1" t="s">
        <v>20</v>
      </c>
      <c r="E9">
        <v>0.25</v>
      </c>
      <c r="F9" t="s">
        <v>270</v>
      </c>
    </row>
    <row r="10" spans="1:7" x14ac:dyDescent="0.15">
      <c r="A10">
        <v>10</v>
      </c>
      <c r="B10" t="s">
        <v>19</v>
      </c>
      <c r="C10" s="1" t="s">
        <v>124</v>
      </c>
      <c r="D10" s="1" t="s">
        <v>21</v>
      </c>
      <c r="E10">
        <v>0.13</v>
      </c>
      <c r="F10" t="s">
        <v>271</v>
      </c>
    </row>
    <row r="11" spans="1:7" x14ac:dyDescent="0.15">
      <c r="A11">
        <v>9</v>
      </c>
      <c r="B11" t="s">
        <v>24</v>
      </c>
      <c r="C11" s="1" t="s">
        <v>120</v>
      </c>
      <c r="D11" s="1" t="s">
        <v>64</v>
      </c>
      <c r="E11">
        <v>0.5</v>
      </c>
      <c r="F11" t="s">
        <v>269</v>
      </c>
    </row>
    <row r="12" spans="1:7" x14ac:dyDescent="0.15">
      <c r="A12">
        <v>6</v>
      </c>
      <c r="B12" t="s">
        <v>24</v>
      </c>
      <c r="C12" s="1" t="s">
        <v>64</v>
      </c>
      <c r="D12" s="1" t="s">
        <v>66</v>
      </c>
      <c r="E12">
        <v>0.4</v>
      </c>
      <c r="F12" t="s">
        <v>266</v>
      </c>
      <c r="G12" t="s">
        <v>272</v>
      </c>
    </row>
    <row r="13" spans="1:7" x14ac:dyDescent="0.15">
      <c r="A13">
        <v>8</v>
      </c>
      <c r="B13" t="s">
        <v>28</v>
      </c>
      <c r="C13" s="1" t="s">
        <v>17</v>
      </c>
      <c r="D13" s="1" t="s">
        <v>30</v>
      </c>
      <c r="E13">
        <v>1</v>
      </c>
      <c r="F13" t="s">
        <v>268</v>
      </c>
    </row>
    <row r="14" spans="1:7" x14ac:dyDescent="0.15">
      <c r="A14">
        <v>3</v>
      </c>
      <c r="B14" t="s">
        <v>33</v>
      </c>
      <c r="C14" s="1" t="s">
        <v>125</v>
      </c>
      <c r="D14" s="1" t="s">
        <v>34</v>
      </c>
      <c r="E14">
        <v>2.6</v>
      </c>
      <c r="F14" t="s">
        <v>264</v>
      </c>
    </row>
    <row r="15" spans="1:7" x14ac:dyDescent="0.15">
      <c r="A15">
        <v>4</v>
      </c>
      <c r="B15" t="s">
        <v>41</v>
      </c>
      <c r="C15" s="1" t="s">
        <v>125</v>
      </c>
      <c r="D15" s="1" t="s">
        <v>44</v>
      </c>
      <c r="E15">
        <v>0.5</v>
      </c>
      <c r="F15" t="s">
        <v>263</v>
      </c>
    </row>
    <row r="16" spans="1:7" x14ac:dyDescent="0.15">
      <c r="A16">
        <v>2</v>
      </c>
      <c r="B16" t="s">
        <v>260</v>
      </c>
      <c r="C16" s="1" t="s">
        <v>34</v>
      </c>
      <c r="D16" s="1" t="s">
        <v>261</v>
      </c>
      <c r="E16" t="s">
        <v>207</v>
      </c>
      <c r="F16" t="s">
        <v>262</v>
      </c>
    </row>
    <row r="17" spans="2:6" x14ac:dyDescent="0.15">
      <c r="C17" s="1"/>
      <c r="D17" s="1"/>
    </row>
    <row r="18" spans="2:6" x14ac:dyDescent="0.15">
      <c r="B18" t="s">
        <v>274</v>
      </c>
      <c r="C18" s="1"/>
      <c r="D18" s="1"/>
      <c r="E18" s="7">
        <f>SUM(E6:E15)</f>
        <v>10.18</v>
      </c>
      <c r="F18" s="7"/>
    </row>
  </sheetData>
  <phoneticPr fontId="9" type="noConversion"/>
  <printOptions gridLines="1"/>
  <pageMargins left="0.75" right="0.75" top="1" bottom="1" header="0.5" footer="0.5"/>
  <pageSetup orientation="portrait" horizontalDpi="4294967294" verticalDpi="429496729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C16" sqref="C16"/>
    </sheetView>
  </sheetViews>
  <sheetFormatPr baseColWidth="10" defaultColWidth="8.83203125" defaultRowHeight="13" x14ac:dyDescent="0.15"/>
  <cols>
    <col min="1" max="1" width="23.5" customWidth="1"/>
  </cols>
  <sheetData>
    <row r="1" spans="1:5" x14ac:dyDescent="0.15">
      <c r="A1" t="s">
        <v>275</v>
      </c>
    </row>
    <row r="4" spans="1:5" s="5" customFormat="1" x14ac:dyDescent="0.15">
      <c r="A4" s="5" t="s">
        <v>3</v>
      </c>
      <c r="B4" s="6" t="s">
        <v>117</v>
      </c>
      <c r="C4" s="6" t="s">
        <v>4</v>
      </c>
      <c r="D4" s="5" t="s">
        <v>277</v>
      </c>
      <c r="E4" s="5" t="s">
        <v>5</v>
      </c>
    </row>
    <row r="5" spans="1:5" x14ac:dyDescent="0.15">
      <c r="B5" s="1"/>
      <c r="C5" s="1"/>
      <c r="E5" s="8" t="s">
        <v>114</v>
      </c>
    </row>
    <row r="6" spans="1:5" x14ac:dyDescent="0.15">
      <c r="A6" t="s">
        <v>6</v>
      </c>
      <c r="B6" s="1" t="s">
        <v>118</v>
      </c>
      <c r="C6" s="1">
        <v>136</v>
      </c>
      <c r="D6" s="7">
        <v>8.6999999999999993</v>
      </c>
      <c r="E6" t="s">
        <v>130</v>
      </c>
    </row>
    <row r="7" spans="1:5" x14ac:dyDescent="0.15">
      <c r="A7" t="s">
        <v>9</v>
      </c>
      <c r="B7" s="1" t="s">
        <v>118</v>
      </c>
      <c r="C7" s="1">
        <v>138</v>
      </c>
      <c r="D7" s="7">
        <v>2</v>
      </c>
      <c r="E7" t="s">
        <v>10</v>
      </c>
    </row>
    <row r="8" spans="1:5" x14ac:dyDescent="0.15">
      <c r="A8" t="s">
        <v>28</v>
      </c>
      <c r="B8" s="1" t="s">
        <v>17</v>
      </c>
      <c r="C8" s="1" t="s">
        <v>103</v>
      </c>
      <c r="D8" s="7">
        <v>16</v>
      </c>
      <c r="E8" t="s">
        <v>104</v>
      </c>
    </row>
    <row r="9" spans="1:5" x14ac:dyDescent="0.15">
      <c r="A9" t="s">
        <v>28</v>
      </c>
      <c r="B9" s="1" t="s">
        <v>17</v>
      </c>
      <c r="C9" s="1" t="s">
        <v>32</v>
      </c>
      <c r="D9" s="7">
        <v>0.4</v>
      </c>
      <c r="E9" t="s">
        <v>98</v>
      </c>
    </row>
    <row r="10" spans="1:5" x14ac:dyDescent="0.15">
      <c r="A10" t="s">
        <v>33</v>
      </c>
      <c r="B10" s="1" t="s">
        <v>34</v>
      </c>
      <c r="C10" s="1" t="s">
        <v>35</v>
      </c>
      <c r="D10" s="7">
        <v>1</v>
      </c>
      <c r="E10" t="s">
        <v>36</v>
      </c>
    </row>
    <row r="11" spans="1:5" x14ac:dyDescent="0.15">
      <c r="A11" t="s">
        <v>46</v>
      </c>
      <c r="B11" s="1" t="s">
        <v>34</v>
      </c>
      <c r="C11" s="1" t="s">
        <v>47</v>
      </c>
      <c r="D11" s="7">
        <v>0.1</v>
      </c>
      <c r="E11" t="s">
        <v>276</v>
      </c>
    </row>
    <row r="12" spans="1:5" x14ac:dyDescent="0.15">
      <c r="A12" t="s">
        <v>51</v>
      </c>
      <c r="B12" s="1" t="s">
        <v>64</v>
      </c>
      <c r="C12" s="1" t="s">
        <v>54</v>
      </c>
      <c r="D12" s="7">
        <v>1.6</v>
      </c>
      <c r="E12" t="s">
        <v>301</v>
      </c>
    </row>
    <row r="13" spans="1:5" x14ac:dyDescent="0.15">
      <c r="B13" s="1"/>
      <c r="C13" s="1"/>
      <c r="D13" s="7"/>
    </row>
    <row r="14" spans="1:5" x14ac:dyDescent="0.15">
      <c r="A14" t="s">
        <v>197</v>
      </c>
      <c r="B14" s="1"/>
      <c r="C14" s="1"/>
      <c r="D14" s="7">
        <f>SUM(D6:D12)</f>
        <v>29.8</v>
      </c>
    </row>
  </sheetData>
  <phoneticPr fontId="0" type="noConversion"/>
  <printOptions gridLines="1"/>
  <pageMargins left="0.75" right="0.75" top="1" bottom="1" header="0.5" footer="0.5"/>
  <pageSetup scale="74" orientation="portrait" horizontalDpi="4294967294" verticalDpi="42949672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tally</vt:lpstr>
      <vt:lpstr>town maybe conserved</vt:lpstr>
      <vt:lpstr>cemeteries only</vt:lpstr>
      <vt:lpstr>other lev land</vt:lpstr>
      <vt:lpstr>tally!Print_Titles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Mary Wilson</cp:lastModifiedBy>
  <cp:lastPrinted>2018-09-23T23:01:53Z</cp:lastPrinted>
  <dcterms:created xsi:type="dcterms:W3CDTF">2003-07-19T00:02:32Z</dcterms:created>
  <dcterms:modified xsi:type="dcterms:W3CDTF">2018-09-23T23:02:02Z</dcterms:modified>
</cp:coreProperties>
</file>